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5" sheetId="1" r:id="rId1"/>
    <sheet name="P&amp;L" sheetId="2" r:id="rId2"/>
    <sheet name="BS " sheetId="3" r:id="rId3"/>
    <sheet name="Cashflow" sheetId="4" r:id="rId4"/>
    <sheet name="Equity" sheetId="5" r:id="rId5"/>
  </sheets>
  <definedNames>
    <definedName name="_xlnm.Print_Area" localSheetId="2">'BS '!$A$1:$E$67</definedName>
    <definedName name="_xlnm.Print_Area" localSheetId="3">'Cashflow'!$A$1:$J$80</definedName>
    <definedName name="_xlnm.Print_Area" localSheetId="4">'Equity'!$B$1:$O$48</definedName>
    <definedName name="_xlnm.Print_Area" localSheetId="0">'Notes-pg 5'!$A$1:$J$334</definedName>
    <definedName name="_xlnm.Print_Area" localSheetId="1">'P&amp;L'!$1:$54</definedName>
    <definedName name="_xlnm.Print_Titles" localSheetId="0">'Notes-pg 5'!$2:$7</definedName>
  </definedNames>
  <calcPr fullCalcOnLoad="1"/>
</workbook>
</file>

<file path=xl/sharedStrings.xml><?xml version="1.0" encoding="utf-8"?>
<sst xmlns="http://schemas.openxmlformats.org/spreadsheetml/2006/main" count="428" uniqueCount="334">
  <si>
    <t xml:space="preserve">The revenue of the Group in first quarter increased as compared to previous quarter as this was a festive season. </t>
  </si>
  <si>
    <t>There were no issuance and repayment of debt and equity securities, share buy-back, share cancellations, shares held as treasury shares and resale of treasury shares for the current financial year to-date.</t>
  </si>
  <si>
    <r>
      <t>The</t>
    </r>
    <r>
      <rPr>
        <sz val="10"/>
        <rFont val="Arial"/>
        <family val="2"/>
      </rPr>
      <t xml:space="preserve">re was no </t>
    </r>
    <r>
      <rPr>
        <sz val="10"/>
        <rFont val="Arial"/>
        <family val="2"/>
      </rPr>
      <t xml:space="preserve">additional corporate guarantee granted </t>
    </r>
    <r>
      <rPr>
        <sz val="10"/>
        <rFont val="Arial"/>
        <family val="2"/>
      </rPr>
      <t>in the quarter under review since last balance sheet date.</t>
    </r>
    <r>
      <rPr>
        <sz val="10"/>
        <rFont val="Arial"/>
        <family val="2"/>
      </rPr>
      <t xml:space="preserve"> As at 3</t>
    </r>
    <r>
      <rPr>
        <sz val="10"/>
        <rFont val="Arial"/>
        <family val="2"/>
      </rPr>
      <t>1 October 2007</t>
    </r>
    <r>
      <rPr>
        <sz val="10"/>
        <rFont val="Arial"/>
        <family val="2"/>
      </rPr>
      <t>, a total of RM10</t>
    </r>
    <r>
      <rPr>
        <sz val="10"/>
        <rFont val="Arial"/>
        <family val="2"/>
      </rPr>
      <t>3</t>
    </r>
    <r>
      <rPr>
        <sz val="10"/>
        <rFont val="Arial"/>
        <family val="2"/>
      </rPr>
      <t>,</t>
    </r>
    <r>
      <rPr>
        <sz val="10"/>
        <rFont val="Arial"/>
        <family val="2"/>
      </rPr>
      <t>843</t>
    </r>
    <r>
      <rPr>
        <sz val="10"/>
        <rFont val="Arial"/>
        <family val="2"/>
      </rPr>
      <t>,</t>
    </r>
    <r>
      <rPr>
        <sz val="10"/>
        <rFont val="Arial"/>
        <family val="2"/>
      </rPr>
      <t>6</t>
    </r>
    <r>
      <rPr>
        <sz val="10"/>
        <rFont val="Arial"/>
        <family val="2"/>
      </rPr>
      <t>80 corporate guarantee has been given in support of banking facilities granted to subsidiary companies and a total of RM</t>
    </r>
    <r>
      <rPr>
        <sz val="10"/>
        <rFont val="Arial"/>
        <family val="2"/>
      </rPr>
      <t>7</t>
    </r>
    <r>
      <rPr>
        <sz val="10"/>
        <rFont val="Arial"/>
        <family val="2"/>
      </rPr>
      <t>,</t>
    </r>
    <r>
      <rPr>
        <sz val="10"/>
        <rFont val="Arial"/>
        <family val="2"/>
      </rPr>
      <t>078</t>
    </r>
    <r>
      <rPr>
        <sz val="10"/>
        <rFont val="Arial"/>
        <family val="2"/>
      </rPr>
      <t>,</t>
    </r>
    <r>
      <rPr>
        <sz val="10"/>
        <rFont val="Arial"/>
        <family val="2"/>
      </rPr>
      <t>4</t>
    </r>
    <r>
      <rPr>
        <sz val="10"/>
        <rFont val="Arial"/>
        <family val="2"/>
      </rPr>
      <t>00 corporate guarantee has been given to third party in respect of leasing and hire purchase facilities.</t>
    </r>
  </si>
  <si>
    <r>
      <t xml:space="preserve">Comparison with Preceding Quarter's Results </t>
    </r>
    <r>
      <rPr>
        <sz val="10"/>
        <rFont val="Arial"/>
        <family val="2"/>
      </rPr>
      <t>(</t>
    </r>
    <r>
      <rPr>
        <sz val="10"/>
        <rFont val="Arial"/>
        <family val="2"/>
      </rPr>
      <t xml:space="preserve">1st </t>
    </r>
    <r>
      <rPr>
        <sz val="10"/>
        <rFont val="Arial"/>
        <family val="2"/>
      </rPr>
      <t>Quarter FYE 200</t>
    </r>
    <r>
      <rPr>
        <sz val="10"/>
        <rFont val="Arial"/>
        <family val="2"/>
      </rPr>
      <t>8</t>
    </r>
    <r>
      <rPr>
        <sz val="10"/>
        <rFont val="Arial"/>
        <family val="2"/>
      </rPr>
      <t xml:space="preserve"> vs </t>
    </r>
    <r>
      <rPr>
        <sz val="10"/>
        <rFont val="Arial"/>
        <family val="2"/>
      </rPr>
      <t>4th</t>
    </r>
    <r>
      <rPr>
        <sz val="10"/>
        <rFont val="Arial"/>
        <family val="2"/>
      </rPr>
      <t xml:space="preserve"> Quarter FYE 200</t>
    </r>
    <r>
      <rPr>
        <sz val="10"/>
        <rFont val="Arial"/>
        <family val="2"/>
      </rPr>
      <t>7</t>
    </r>
    <r>
      <rPr>
        <sz val="10"/>
        <rFont val="Arial"/>
        <family val="2"/>
      </rPr>
      <t>)</t>
    </r>
  </si>
  <si>
    <t>Q1FYE2008</t>
  </si>
  <si>
    <t>Q4FYE2007</t>
  </si>
  <si>
    <t>31.10.2007</t>
  </si>
  <si>
    <r>
      <t>3</t>
    </r>
    <r>
      <rPr>
        <sz val="10"/>
        <rFont val="Arial"/>
        <family val="2"/>
      </rPr>
      <t>1</t>
    </r>
    <r>
      <rPr>
        <sz val="10"/>
        <rFont val="Arial"/>
        <family val="2"/>
      </rPr>
      <t>.</t>
    </r>
    <r>
      <rPr>
        <sz val="10"/>
        <rFont val="Arial"/>
        <family val="2"/>
      </rPr>
      <t>10</t>
    </r>
    <r>
      <rPr>
        <sz val="10"/>
        <rFont val="Arial"/>
        <family val="2"/>
      </rPr>
      <t>.200</t>
    </r>
    <r>
      <rPr>
        <sz val="10"/>
        <rFont val="Arial"/>
        <family val="2"/>
      </rPr>
      <t>6</t>
    </r>
  </si>
  <si>
    <r>
      <t>As at 3</t>
    </r>
    <r>
      <rPr>
        <sz val="10"/>
        <rFont val="Arial"/>
        <family val="2"/>
      </rPr>
      <t xml:space="preserve">1 October </t>
    </r>
    <r>
      <rPr>
        <sz val="10"/>
        <rFont val="Arial"/>
        <family val="2"/>
      </rPr>
      <t>200</t>
    </r>
    <r>
      <rPr>
        <sz val="10"/>
        <rFont val="Arial"/>
        <family val="2"/>
      </rPr>
      <t>7</t>
    </r>
    <r>
      <rPr>
        <sz val="10"/>
        <rFont val="Arial"/>
        <family val="2"/>
      </rPr>
      <t>, the status of the utilization of proceeds raised from the Public Issue pursuant to the listing of the Company on Main Board of Bursa Malaysia Securities Berhad amounting to RM 31.328 million as follows:-</t>
    </r>
  </si>
  <si>
    <r>
      <t>The Group's borrowings (all denominated in Malaysian Currency) as at 3</t>
    </r>
    <r>
      <rPr>
        <sz val="10"/>
        <rFont val="Arial"/>
        <family val="2"/>
      </rPr>
      <t>1 October 2007</t>
    </r>
    <r>
      <rPr>
        <sz val="10"/>
        <rFont val="Arial"/>
        <family val="2"/>
      </rPr>
      <t xml:space="preserve"> are as follows:-</t>
    </r>
  </si>
  <si>
    <t>10 December 2007</t>
  </si>
  <si>
    <t>31.10.2007</t>
  </si>
  <si>
    <t>31.10.2006</t>
  </si>
  <si>
    <t>(The Condensed Unaudited Consolidated Income Statements should be read in conjunction with the Annual Financial Statements for the year ended 31 July 2007)</t>
  </si>
  <si>
    <t>(The Condensed Unaudited Consolidated Balance Sheets should be read in conjunction with the Annual Financial Statements for the year ended 31 July 2007)</t>
  </si>
  <si>
    <t>(The Condensed Unaudited Consolidated Cash Flow Statement should be read in conjunction with the Annual Financial Statements for the year ended 31 July 2007)</t>
  </si>
  <si>
    <t>(The Condensed Unaudited Consolidated Statement of Changes in Equity should be read in conjunction with the Annual Financial Statements for the year ended 31 July 2007)</t>
  </si>
  <si>
    <t>31.7.2007</t>
  </si>
  <si>
    <t>31.10.2006</t>
  </si>
  <si>
    <t>At 1 August 2006</t>
  </si>
  <si>
    <t>At 31 October 2006</t>
  </si>
  <si>
    <t>At 1 August 2007</t>
  </si>
  <si>
    <t>At 31 October 2007</t>
  </si>
  <si>
    <r>
      <t xml:space="preserve">The Board of Directors </t>
    </r>
    <r>
      <rPr>
        <sz val="10"/>
        <rFont val="Arial"/>
        <family val="2"/>
      </rPr>
      <t xml:space="preserve">recommend </t>
    </r>
    <r>
      <rPr>
        <sz val="10"/>
        <rFont val="Arial"/>
        <family val="2"/>
      </rPr>
      <t>a first and final dividend of 6 sen per ordinary share less income tax 2</t>
    </r>
    <r>
      <rPr>
        <sz val="10"/>
        <rFont val="Arial"/>
        <family val="2"/>
      </rPr>
      <t>6</t>
    </r>
    <r>
      <rPr>
        <sz val="10"/>
        <rFont val="Arial"/>
        <family val="2"/>
      </rPr>
      <t>% in respect of the financial year ended 31 July 200</t>
    </r>
    <r>
      <rPr>
        <sz val="10"/>
        <rFont val="Arial"/>
        <family val="2"/>
      </rPr>
      <t>7</t>
    </r>
    <r>
      <rPr>
        <sz val="10"/>
        <rFont val="Arial"/>
        <family val="2"/>
      </rPr>
      <t xml:space="preserve"> (200</t>
    </r>
    <r>
      <rPr>
        <sz val="10"/>
        <rFont val="Arial"/>
        <family val="2"/>
      </rPr>
      <t>6</t>
    </r>
    <r>
      <rPr>
        <sz val="10"/>
        <rFont val="Arial"/>
        <family val="2"/>
      </rPr>
      <t xml:space="preserve"> : </t>
    </r>
    <r>
      <rPr>
        <sz val="10"/>
        <rFont val="Arial"/>
        <family val="2"/>
      </rPr>
      <t>6</t>
    </r>
    <r>
      <rPr>
        <sz val="10"/>
        <rFont val="Arial"/>
        <family val="2"/>
      </rPr>
      <t xml:space="preserve"> sen per ordinary share less income tax 2</t>
    </r>
    <r>
      <rPr>
        <sz val="10"/>
        <rFont val="Arial"/>
        <family val="2"/>
      </rPr>
      <t>7</t>
    </r>
    <r>
      <rPr>
        <sz val="10"/>
        <rFont val="Arial"/>
        <family val="2"/>
      </rPr>
      <t>%)</t>
    </r>
    <r>
      <rPr>
        <sz val="10"/>
        <rFont val="Arial"/>
        <family val="2"/>
      </rPr>
      <t xml:space="preserve">. The proposed dividend will be subject to shareholders' approval at the forthcoming Annual General Meeting to be held on a date to be announced later. The date of book closure of the Record of Depositors for determining dividend entitlements and the date of payment will be announced at a later date. Based on the outstanding issued and paid-up capital as at 31 July 2007 of 117,243,358 ordinary shares of RM1.00 each, the final dividend net of tax amounts to RM5,205,605 (4.44 sen net per share). Such dividend, if approved by shareholders will be accounted for in the shareholders' equity as an appropriation of retained earnings in the financial year ending 31 July 2008.    </t>
    </r>
  </si>
  <si>
    <t>Murabahah Commercial Paper ("CP")</t>
  </si>
  <si>
    <t>Murabahah Medium Term Notes ("MTN")</t>
  </si>
  <si>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</si>
  <si>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</si>
  <si>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</si>
  <si>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</si>
  <si>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</si>
  <si>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</si>
  <si>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</si>
  <si>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</si>
  <si>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</si>
  <si>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</si>
  <si>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</si>
  <si>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</si>
  <si>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</si>
  <si>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</si>
  <si>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</si>
  <si>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</si>
  <si>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</si>
  <si>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</si>
  <si>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</si>
  <si>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</si>
  <si>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</si>
  <si>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</si>
  <si>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</si>
  <si>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</si>
  <si>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</si>
  <si>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</si>
  <si>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</si>
  <si>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</si>
  <si>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</si>
  <si>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</si>
  <si>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</si>
  <si>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</si>
  <si>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</si>
  <si>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</si>
  <si>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</si>
  <si>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</si>
  <si>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</si>
  <si>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</si>
  <si>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</si>
  <si>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</si>
  <si>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</si>
  <si>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</si>
  <si>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</si>
  <si>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</si>
  <si>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</si>
  <si>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</si>
  <si>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</si>
  <si>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</si>
  <si>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</si>
  <si>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</si>
  <si>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</si>
  <si>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</si>
  <si>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</si>
  <si>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</si>
  <si>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</si>
  <si>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</si>
  <si>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INDIVIDUAL QUARTER</t>
  </si>
  <si>
    <t>CUMULATIVE QUARTER</t>
  </si>
  <si>
    <t>ENDED</t>
  </si>
  <si>
    <t>Other operating income</t>
  </si>
  <si>
    <t>Profit from operations</t>
  </si>
  <si>
    <t>Finance costs</t>
  </si>
  <si>
    <t>Profit after taxation</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</si>
  <si>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</si>
  <si>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</si>
  <si>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</si>
  <si>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</si>
  <si>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</si>
  <si>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</si>
  <si>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</si>
  <si>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</si>
  <si>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</si>
  <si>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</si>
  <si>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</si>
  <si>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</si>
  <si>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</si>
  <si>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</si>
  <si>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</si>
  <si>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</si>
  <si>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</si>
  <si>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</si>
  <si>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</si>
  <si>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</si>
  <si>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</si>
  <si>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</si>
  <si>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</si>
  <si>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</si>
  <si>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</si>
  <si>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</si>
  <si>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</si>
  <si>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</si>
  <si>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</si>
  <si>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</si>
  <si>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Tax recoverable</t>
  </si>
  <si>
    <t>Trade receivables</t>
  </si>
  <si>
    <t>Trade payables</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</si>
  <si>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</si>
  <si>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</si>
  <si>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</si>
  <si>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</si>
  <si>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</si>
  <si>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</si>
  <si>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</si>
  <si>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</si>
  <si>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</si>
  <si>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</si>
  <si>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</si>
  <si>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</si>
  <si>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</si>
  <si>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</si>
  <si>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</si>
  <si>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</si>
  <si>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</si>
  <si>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</si>
  <si>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</si>
  <si>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</si>
  <si>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</si>
  <si>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</si>
  <si>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</si>
  <si>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</si>
  <si>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</si>
  <si>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</si>
  <si>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</si>
  <si>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</si>
  <si>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</si>
  <si>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</si>
  <si>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</si>
  <si>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Gain on disposal of property, plant and equipment</t>
  </si>
  <si>
    <t xml:space="preserve">    Interest income</t>
  </si>
  <si>
    <t>Proceed from disposal of property, plant and equipment</t>
  </si>
  <si>
    <t>Interest received</t>
  </si>
  <si>
    <t>Repayment to lease creditors</t>
  </si>
  <si>
    <t>Operating Expenses</t>
  </si>
  <si>
    <t>Approved</t>
  </si>
  <si>
    <t>Utilized</t>
  </si>
  <si>
    <t>Balance</t>
  </si>
  <si>
    <t>ADDITIONAL INFORMATION REQUIRED BY BURSA MALAYSIA SECURITIES BERHAD LISTING REQUIREMENTS</t>
  </si>
  <si>
    <t>Reserve</t>
  </si>
  <si>
    <t>Investment holding</t>
  </si>
  <si>
    <t>DATO' CHOON YEE SEIONG</t>
  </si>
  <si>
    <t>Executive Chairman / Group Managing Director</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</si>
  <si>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</si>
  <si>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</si>
  <si>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</si>
  <si>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</si>
  <si>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</si>
  <si>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</si>
  <si>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</si>
  <si>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</si>
  <si>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</si>
  <si>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</si>
  <si>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</si>
  <si>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</si>
  <si>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</si>
  <si>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</si>
  <si>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</si>
  <si>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</si>
  <si>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</si>
  <si>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</si>
  <si>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</si>
  <si>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</si>
  <si>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Long-term borrowings</t>
  </si>
  <si>
    <t xml:space="preserve"> LONG TERM AND DEFERRED LIABILITIES</t>
  </si>
  <si>
    <t>UNAUDITED CONDENSED CONSOLIDATED INCOME STATEMENT</t>
  </si>
  <si>
    <t>UNAUDITED CONDENSED CONSOLIDATED CASH FLOW STATEMENT</t>
  </si>
  <si>
    <t>UNAUDITED CONDENSED CONSOLIDATED STATEMENT OF CHANGES IN EQUITY</t>
  </si>
  <si>
    <t>Retained</t>
  </si>
  <si>
    <t>Share</t>
  </si>
  <si>
    <t>(unaudited)</t>
  </si>
  <si>
    <t>Investment property</t>
  </si>
  <si>
    <t>Other investments</t>
  </si>
  <si>
    <t>Hire purchase and lease creditors</t>
  </si>
  <si>
    <t>Other bank borrowings</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</si>
  <si>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</si>
  <si>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</si>
  <si>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</si>
  <si>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</si>
  <si>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</si>
  <si>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</si>
  <si>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</si>
  <si>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</si>
  <si>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</si>
  <si>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</si>
  <si>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Variance</t>
  </si>
  <si>
    <t>RM('000)</t>
  </si>
  <si>
    <t>(%)</t>
  </si>
  <si>
    <t>Financial Indicators:</t>
  </si>
  <si>
    <t>Petaling Jaya</t>
  </si>
  <si>
    <t>The audit report of the preceding Annual Financial Statements of the Company were reported without any qualification.</t>
  </si>
  <si>
    <t>Non-trade payables</t>
  </si>
  <si>
    <t xml:space="preserve">    Depreciation of property, plant and equipment</t>
  </si>
  <si>
    <t>RETAINED EARNINGS</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</si>
  <si>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</si>
  <si>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</si>
  <si>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</si>
  <si>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</si>
  <si>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</si>
  <si>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</si>
  <si>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</si>
  <si>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Equity component of ICULS</t>
  </si>
  <si>
    <t>Repayment of term loan</t>
  </si>
  <si>
    <t>Save as disclosed above, there were no changes in contingent liabilities since the last annual balance sheet date.</t>
  </si>
  <si>
    <t>There were no purchases or disposals of quoted securities for the current quarter and financial year to date.</t>
  </si>
  <si>
    <t>There were no investments in quoted securities for the current quarter and financial year to date.</t>
  </si>
  <si>
    <t xml:space="preserve">    Allowance for doubtful debts</t>
  </si>
  <si>
    <t xml:space="preserve">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  </t>
  </si>
  <si>
    <t>There were no unusual and extraordinary items in the current quarter under review.</t>
  </si>
  <si>
    <t>Deferred taxation</t>
  </si>
  <si>
    <t>Repayment to hire purchase creditors</t>
  </si>
  <si>
    <t>Dividend received</t>
  </si>
  <si>
    <t>(i) Status of utilization of proceeds raised from the Public Issue</t>
  </si>
  <si>
    <t>ordinary equity holders of parent (RM)</t>
  </si>
  <si>
    <t xml:space="preserve">Net assets per share attributable to </t>
  </si>
  <si>
    <t>(audited)</t>
  </si>
  <si>
    <t xml:space="preserve">    Dividend received</t>
  </si>
  <si>
    <t>Attributable to:--</t>
  </si>
  <si>
    <t xml:space="preserve">  Equity Holders of the Parent</t>
  </si>
  <si>
    <t xml:space="preserve">  Minority Interests</t>
  </si>
  <si>
    <t>Holders of</t>
  </si>
  <si>
    <t xml:space="preserve">Parent </t>
  </si>
  <si>
    <t>Company</t>
  </si>
  <si>
    <t>Interests</t>
  </si>
  <si>
    <t>Total</t>
  </si>
  <si>
    <r>
      <t>T</t>
    </r>
    <r>
      <rPr>
        <sz val="10"/>
        <rFont val="Arial"/>
        <family val="2"/>
      </rPr>
      <t>here were no changes in the composition of the Group for the current quarter and financial year to date including business combination, acquisition or disposal of subsidiaries and long term investment, restructuring or discontinuing of operations.</t>
    </r>
  </si>
  <si>
    <t>TOTAL EQUITY</t>
  </si>
  <si>
    <t>Total to</t>
  </si>
  <si>
    <t xml:space="preserve">Minority </t>
  </si>
  <si>
    <t xml:space="preserve">Effect on the adoption of FRS 3 </t>
  </si>
  <si>
    <r>
      <t xml:space="preserve">Earnings per share attributable to          </t>
    </r>
    <r>
      <rPr>
        <i/>
        <sz val="11"/>
        <rFont val="Arial"/>
        <family val="2"/>
      </rPr>
      <t xml:space="preserve"> </t>
    </r>
  </si>
  <si>
    <t xml:space="preserve">  equity holders of the parent</t>
  </si>
  <si>
    <t>NET INCREASE IN CASH AND CASH EQUIVALENTS</t>
  </si>
  <si>
    <r>
      <t>T</t>
    </r>
    <r>
      <rPr>
        <sz val="10"/>
        <rFont val="Arial"/>
        <family val="2"/>
      </rPr>
      <t>here were no financial instruments with off balance sheet risk as at the date of this quarterly report and financial year to-date.</t>
    </r>
  </si>
  <si>
    <t>Note 1: Amount due to directors consists of directors' fee and directors' other emoluments.</t>
  </si>
  <si>
    <r>
      <t xml:space="preserve">No dividend was </t>
    </r>
    <r>
      <rPr>
        <sz val="10"/>
        <rFont val="Arial"/>
        <family val="2"/>
      </rPr>
      <t xml:space="preserve">paid </t>
    </r>
    <r>
      <rPr>
        <sz val="10"/>
        <rFont val="Arial"/>
        <family val="2"/>
      </rPr>
      <t>in the quarter under review.</t>
    </r>
  </si>
  <si>
    <t>QUARTERLY REPORT FOR THE FIRST QUARTER ENDED 31 OCTOBER 2007</t>
  </si>
  <si>
    <r>
      <t>The interim financial report has been prepared in accordance with Financial Reporting Standard ("FRS") 134: Interim Financial Reporting and Chapter 9 part K of the Listing Requirements of Bursa Malaysia Securities Berhad, and should be read in conjunction with the Annual Financial Statements for the year ended 31 July 200</t>
    </r>
    <r>
      <rPr>
        <sz val="10"/>
        <rFont val="Arial"/>
        <family val="2"/>
      </rPr>
      <t>7</t>
    </r>
    <r>
      <rPr>
        <sz val="10"/>
        <rFont val="Arial"/>
        <family val="2"/>
      </rPr>
      <t>.</t>
    </r>
  </si>
  <si>
    <r>
      <t>F</t>
    </r>
    <r>
      <rPr>
        <sz val="10"/>
        <rFont val="Arial"/>
        <family val="2"/>
      </rPr>
      <t>RS 117</t>
    </r>
  </si>
  <si>
    <t>Leases</t>
  </si>
  <si>
    <r>
      <t>F</t>
    </r>
    <r>
      <rPr>
        <sz val="10"/>
        <rFont val="Arial"/>
        <family val="2"/>
      </rPr>
      <t>RS 124</t>
    </r>
  </si>
  <si>
    <r>
      <t>R</t>
    </r>
    <r>
      <rPr>
        <sz val="10"/>
        <rFont val="Arial"/>
        <family val="2"/>
      </rPr>
      <t>elated Party Disclosures</t>
    </r>
  </si>
  <si>
    <r>
      <t>a</t>
    </r>
    <r>
      <rPr>
        <sz val="10"/>
        <rFont val="Arial"/>
        <family val="2"/>
      </rPr>
      <t>)</t>
    </r>
  </si>
  <si>
    <r>
      <t>b</t>
    </r>
    <r>
      <rPr>
        <sz val="10"/>
        <rFont val="Arial"/>
        <family val="2"/>
      </rPr>
      <t>)</t>
    </r>
  </si>
  <si>
    <t>EQUITY ATTRIBUTABLE TO EQUITY HOLDERS</t>
  </si>
  <si>
    <t>OF THE COMPANY</t>
  </si>
  <si>
    <t>(Restated)</t>
  </si>
  <si>
    <t/>
  </si>
  <si>
    <r>
      <t>F</t>
    </r>
    <r>
      <rPr>
        <sz val="10"/>
        <rFont val="Arial"/>
        <family val="2"/>
      </rPr>
      <t>RS 117 requires classification of leasehold land for own use to be classified as operating lease and where necessary, the minimum lease payments or the up-front payments made are allocated between the land and the building elements in proportion to the relative fair values for leasehold interests in the land element and building element of the lease at the inception of the lease.  The up-front payment represents prepaid lease payments and are amortised on a straight-line basis over the lease term.</t>
    </r>
  </si>
  <si>
    <r>
      <t>T</t>
    </r>
    <r>
      <rPr>
        <sz val="10"/>
        <rFont val="Arial"/>
        <family val="2"/>
      </rPr>
      <t>he reclassification of leasehold land as prepaid lease payments has been accounted for retrospectively and the comparatives in the balance sheet have been restated.</t>
    </r>
  </si>
  <si>
    <r>
      <t>P</t>
    </r>
    <r>
      <rPr>
        <sz val="10"/>
        <rFont val="Arial"/>
        <family val="2"/>
      </rPr>
      <t>repaid Lease Payments</t>
    </r>
  </si>
  <si>
    <t>At 31 July 2007</t>
  </si>
  <si>
    <t>As previously</t>
  </si>
  <si>
    <t>reported</t>
  </si>
  <si>
    <t>adoption of</t>
  </si>
  <si>
    <t>FRS 117</t>
  </si>
  <si>
    <t>(RM'000)</t>
  </si>
  <si>
    <t xml:space="preserve">As </t>
  </si>
  <si>
    <t>restated</t>
  </si>
  <si>
    <r>
      <t>F</t>
    </r>
    <r>
      <rPr>
        <sz val="10"/>
        <rFont val="Arial"/>
        <family val="2"/>
      </rPr>
      <t xml:space="preserve">RS 124 expands the definition of related party and adds new disclosure requirements. The adoption of FRS 124 will only impact the format and extent of disclosures presented in the financial statements.  </t>
    </r>
  </si>
  <si>
    <t>Prepaid Lease Payments</t>
  </si>
  <si>
    <r>
      <t>P</t>
    </r>
    <r>
      <rPr>
        <sz val="10"/>
        <rFont val="Arial"/>
        <family val="2"/>
      </rPr>
      <t>roperty, Plant and Equipment</t>
    </r>
  </si>
  <si>
    <t>Advance from Ultimate Holding Company</t>
  </si>
  <si>
    <r>
      <t xml:space="preserve">The Group's revenue for the </t>
    </r>
    <r>
      <rPr>
        <sz val="10"/>
        <rFont val="Arial"/>
        <family val="2"/>
      </rPr>
      <t xml:space="preserve">first </t>
    </r>
    <r>
      <rPr>
        <sz val="10"/>
        <rFont val="Arial"/>
        <family val="2"/>
      </rPr>
      <t>quarter under review was higher at RM</t>
    </r>
    <r>
      <rPr>
        <sz val="10"/>
        <rFont val="Arial"/>
        <family val="2"/>
      </rPr>
      <t>135.102</t>
    </r>
    <r>
      <rPr>
        <sz val="10"/>
        <rFont val="Arial"/>
        <family val="2"/>
      </rPr>
      <t xml:space="preserve"> million as compared to the revenue in the corresponding quarter last year of RM</t>
    </r>
    <r>
      <rPr>
        <sz val="10"/>
        <rFont val="Arial"/>
        <family val="2"/>
      </rPr>
      <t>111.575</t>
    </r>
    <r>
      <rPr>
        <sz val="10"/>
        <rFont val="Arial"/>
        <family val="2"/>
      </rPr>
      <t xml:space="preserve"> million; an increase of RM</t>
    </r>
    <r>
      <rPr>
        <sz val="10"/>
        <rFont val="Arial"/>
        <family val="2"/>
      </rPr>
      <t>23.527</t>
    </r>
    <r>
      <rPr>
        <sz val="10"/>
        <rFont val="Arial"/>
        <family val="2"/>
      </rPr>
      <t xml:space="preserve"> million. </t>
    </r>
    <r>
      <rPr>
        <sz val="10"/>
        <rFont val="Arial"/>
        <family val="2"/>
      </rPr>
      <t xml:space="preserve">The increase in revenue was attributed to revenue from the new outlets and existing stores.  </t>
    </r>
    <r>
      <rPr>
        <sz val="10"/>
        <rFont val="Arial"/>
        <family val="2"/>
      </rPr>
      <t>The Group's profit before tax in the current quarter at RM</t>
    </r>
    <r>
      <rPr>
        <sz val="10"/>
        <rFont val="Arial"/>
        <family val="2"/>
      </rPr>
      <t>12.810</t>
    </r>
    <r>
      <rPr>
        <sz val="10"/>
        <rFont val="Arial"/>
        <family val="2"/>
      </rPr>
      <t xml:space="preserve"> million was </t>
    </r>
    <r>
      <rPr>
        <sz val="10"/>
        <rFont val="Arial"/>
        <family val="2"/>
      </rPr>
      <t>higher</t>
    </r>
    <r>
      <rPr>
        <sz val="10"/>
        <rFont val="Arial"/>
        <family val="2"/>
      </rPr>
      <t xml:space="preserve"> as compared to the profit before tax of RM</t>
    </r>
    <r>
      <rPr>
        <sz val="10"/>
        <rFont val="Arial"/>
        <family val="2"/>
      </rPr>
      <t>10.792</t>
    </r>
    <r>
      <rPr>
        <sz val="10"/>
        <rFont val="Arial"/>
        <family val="2"/>
      </rPr>
      <t xml:space="preserve"> million in the corresponding quarter last year; a</t>
    </r>
    <r>
      <rPr>
        <sz val="10"/>
        <rFont val="Arial"/>
        <family val="2"/>
      </rPr>
      <t>n</t>
    </r>
    <r>
      <rPr>
        <sz val="10"/>
        <rFont val="Arial"/>
        <family val="2"/>
      </rPr>
      <t xml:space="preserve"> </t>
    </r>
    <r>
      <rPr>
        <sz val="10"/>
        <rFont val="Arial"/>
        <family val="2"/>
      </rPr>
      <t>increase</t>
    </r>
    <r>
      <rPr>
        <sz val="10"/>
        <rFont val="Arial"/>
        <family val="2"/>
      </rPr>
      <t xml:space="preserve"> of RM</t>
    </r>
    <r>
      <rPr>
        <sz val="10"/>
        <rFont val="Arial"/>
        <family val="2"/>
      </rPr>
      <t>2.018</t>
    </r>
    <r>
      <rPr>
        <sz val="10"/>
        <rFont val="Arial"/>
        <family val="2"/>
      </rPr>
      <t xml:space="preserve"> million. The </t>
    </r>
    <r>
      <rPr>
        <sz val="10"/>
        <rFont val="Arial"/>
        <family val="2"/>
      </rPr>
      <t>in</t>
    </r>
    <r>
      <rPr>
        <sz val="10"/>
        <rFont val="Arial"/>
        <family val="2"/>
      </rPr>
      <t xml:space="preserve">crease in </t>
    </r>
    <r>
      <rPr>
        <sz val="10"/>
        <rFont val="Arial"/>
        <family val="2"/>
      </rPr>
      <t>p</t>
    </r>
    <r>
      <rPr>
        <sz val="10"/>
        <rFont val="Arial"/>
        <family val="2"/>
      </rPr>
      <t>rofit before tax w</t>
    </r>
    <r>
      <rPr>
        <sz val="10"/>
        <rFont val="Arial"/>
        <family val="2"/>
      </rPr>
      <t>as</t>
    </r>
    <r>
      <rPr>
        <sz val="10"/>
        <rFont val="Arial"/>
        <family val="2"/>
      </rPr>
      <t xml:space="preserve"> </t>
    </r>
    <r>
      <rPr>
        <sz val="10"/>
        <rFont val="Arial"/>
        <family val="2"/>
      </rPr>
      <t>mainly attributable to an increase in demand of jewellery during the festive season.</t>
    </r>
  </si>
  <si>
    <r>
      <t xml:space="preserve">The effective tax rate for the current quarter was </t>
    </r>
    <r>
      <rPr>
        <sz val="10"/>
        <rFont val="Arial"/>
        <family val="2"/>
      </rPr>
      <t>higher</t>
    </r>
    <r>
      <rPr>
        <sz val="10"/>
        <rFont val="Arial"/>
        <family val="2"/>
      </rPr>
      <t xml:space="preserve"> than the statutory tax rate</t>
    </r>
    <r>
      <rPr>
        <sz val="10"/>
        <rFont val="Arial"/>
        <family val="2"/>
      </rPr>
      <t xml:space="preserve"> is principally due to certain expenses disallowed for tax purposes.</t>
    </r>
  </si>
  <si>
    <t>Loan raised</t>
  </si>
  <si>
    <t>Net cash used in operating activities</t>
  </si>
  <si>
    <t>Net cash generated from financing activities</t>
  </si>
  <si>
    <r>
      <t>c</t>
    </r>
    <r>
      <rPr>
        <sz val="10"/>
        <rFont val="Arial"/>
        <family val="2"/>
      </rPr>
      <t>)</t>
    </r>
  </si>
  <si>
    <r>
      <t>F</t>
    </r>
    <r>
      <rPr>
        <sz val="10"/>
        <rFont val="Arial"/>
        <family val="2"/>
      </rPr>
      <t>RS 6</t>
    </r>
  </si>
  <si>
    <r>
      <t xml:space="preserve">Exploration </t>
    </r>
    <r>
      <rPr>
        <sz val="10"/>
        <rFont val="Arial"/>
        <family val="2"/>
      </rPr>
      <t>for and Evaluation of Mineral Resources</t>
    </r>
  </si>
  <si>
    <r>
      <t>F</t>
    </r>
    <r>
      <rPr>
        <sz val="10"/>
        <rFont val="Arial"/>
        <family val="2"/>
      </rPr>
      <t>RS 6 is not relevant to the Group's operation.</t>
    </r>
  </si>
  <si>
    <r>
      <t>d</t>
    </r>
    <r>
      <rPr>
        <sz val="10"/>
        <rFont val="Arial"/>
        <family val="2"/>
      </rPr>
      <t>)</t>
    </r>
  </si>
  <si>
    <r>
      <t>F</t>
    </r>
    <r>
      <rPr>
        <sz val="10"/>
        <rFont val="Arial"/>
        <family val="2"/>
      </rPr>
      <t>RS 107</t>
    </r>
  </si>
  <si>
    <r>
      <t xml:space="preserve">Cash </t>
    </r>
    <r>
      <rPr>
        <sz val="10"/>
        <rFont val="Arial"/>
        <family val="2"/>
      </rPr>
      <t>Flow Statements</t>
    </r>
  </si>
  <si>
    <r>
      <t>e</t>
    </r>
    <r>
      <rPr>
        <sz val="10"/>
        <rFont val="Arial"/>
        <family val="2"/>
      </rPr>
      <t>)</t>
    </r>
  </si>
  <si>
    <r>
      <t>F</t>
    </r>
    <r>
      <rPr>
        <sz val="10"/>
        <rFont val="Arial"/>
        <family val="2"/>
      </rPr>
      <t>RS 111</t>
    </r>
  </si>
  <si>
    <r>
      <t>f</t>
    </r>
    <r>
      <rPr>
        <sz val="10"/>
        <rFont val="Arial"/>
        <family val="2"/>
      </rPr>
      <t>)</t>
    </r>
  </si>
  <si>
    <r>
      <t>F</t>
    </r>
    <r>
      <rPr>
        <sz val="10"/>
        <rFont val="Arial"/>
        <family val="2"/>
      </rPr>
      <t>RS 118</t>
    </r>
  </si>
  <si>
    <r>
      <t>F</t>
    </r>
    <r>
      <rPr>
        <sz val="10"/>
        <rFont val="Arial"/>
        <family val="2"/>
      </rPr>
      <t>RS 112</t>
    </r>
  </si>
  <si>
    <r>
      <t xml:space="preserve">Income </t>
    </r>
    <r>
      <rPr>
        <sz val="10"/>
        <rFont val="Arial"/>
        <family val="2"/>
      </rPr>
      <t>Taxes</t>
    </r>
  </si>
  <si>
    <r>
      <t>g</t>
    </r>
    <r>
      <rPr>
        <sz val="10"/>
        <rFont val="Arial"/>
        <family val="2"/>
      </rPr>
      <t>)</t>
    </r>
  </si>
  <si>
    <t>Revenue</t>
  </si>
  <si>
    <r>
      <t>h</t>
    </r>
    <r>
      <rPr>
        <sz val="10"/>
        <rFont val="Arial"/>
        <family val="2"/>
      </rPr>
      <t>)</t>
    </r>
  </si>
  <si>
    <r>
      <t>F</t>
    </r>
    <r>
      <rPr>
        <sz val="10"/>
        <rFont val="Arial"/>
        <family val="2"/>
      </rPr>
      <t>RS 120</t>
    </r>
  </si>
  <si>
    <r>
      <t>i</t>
    </r>
    <r>
      <rPr>
        <sz val="10"/>
        <rFont val="Arial"/>
        <family val="2"/>
      </rPr>
      <t>)</t>
    </r>
  </si>
  <si>
    <r>
      <t>F</t>
    </r>
    <r>
      <rPr>
        <sz val="10"/>
        <rFont val="Arial"/>
        <family val="2"/>
      </rPr>
      <t>RS 134</t>
    </r>
  </si>
  <si>
    <r>
      <t xml:space="preserve">Interim </t>
    </r>
    <r>
      <rPr>
        <sz val="10"/>
        <rFont val="Arial"/>
        <family val="2"/>
      </rPr>
      <t>Financial Reporting</t>
    </r>
  </si>
  <si>
    <r>
      <t>j</t>
    </r>
    <r>
      <rPr>
        <sz val="10"/>
        <rFont val="Arial"/>
        <family val="2"/>
      </rPr>
      <t>)</t>
    </r>
  </si>
  <si>
    <r>
      <t>F</t>
    </r>
    <r>
      <rPr>
        <sz val="10"/>
        <rFont val="Arial"/>
        <family val="2"/>
      </rPr>
      <t>RS 137</t>
    </r>
  </si>
  <si>
    <r>
      <t>Provisions,</t>
    </r>
    <r>
      <rPr>
        <sz val="10"/>
        <rFont val="Arial"/>
        <family val="2"/>
      </rPr>
      <t xml:space="preserve"> Contingent Liabilities and Contingent Assets</t>
    </r>
  </si>
  <si>
    <r>
      <t>T</t>
    </r>
    <r>
      <rPr>
        <sz val="10"/>
        <rFont val="Arial"/>
        <family val="2"/>
      </rPr>
      <t>he above new and revised FRSs will not have any impact on the financial statements.</t>
    </r>
  </si>
  <si>
    <r>
      <t xml:space="preserve">The </t>
    </r>
    <r>
      <rPr>
        <sz val="10"/>
        <rFont val="Arial"/>
        <family val="2"/>
      </rPr>
      <t>significant accounting policies and methods of computation applied in the unaudited condensed interim financial statements are consistent with those adopted in the Annual Financial Statements for the financial year ended 31 July 2007 except for the adoption of the following new and revised FRSs that are effective for the current financial year ending 31 July 2008:-</t>
    </r>
  </si>
  <si>
    <r>
      <t>A</t>
    </r>
    <r>
      <rPr>
        <sz val="10"/>
        <rFont val="Arial"/>
        <family val="2"/>
      </rPr>
      <t>dvance from Ultimate Holding Company</t>
    </r>
  </si>
  <si>
    <t>Net cash used in operations</t>
  </si>
  <si>
    <t>Advance from Ultimate Holding Company</t>
  </si>
  <si>
    <r>
      <t>T</t>
    </r>
    <r>
      <rPr>
        <sz val="10"/>
        <rFont val="Arial"/>
        <family val="2"/>
      </rPr>
      <t>he effect on the comparatives to the Group on adoption of FRS 117 are as follows:</t>
    </r>
  </si>
  <si>
    <t>Effect of</t>
  </si>
  <si>
    <r>
      <t xml:space="preserve">Accounting </t>
    </r>
    <r>
      <rPr>
        <sz val="10"/>
        <rFont val="Arial"/>
        <family val="2"/>
      </rPr>
      <t>for Government Grants and Disclosure of Government Assistance</t>
    </r>
  </si>
  <si>
    <r>
      <t xml:space="preserve">Construction </t>
    </r>
    <r>
      <rPr>
        <sz val="10"/>
        <rFont val="Arial"/>
        <family val="2"/>
      </rPr>
      <t>Contracts</t>
    </r>
  </si>
  <si>
    <r>
      <t>Save as disclosed, t</t>
    </r>
    <r>
      <rPr>
        <sz val="10"/>
        <rFont val="Arial"/>
        <family val="2"/>
      </rPr>
      <t>here w</t>
    </r>
    <r>
      <rPr>
        <sz val="10"/>
        <rFont val="Arial"/>
        <family val="2"/>
      </rPr>
      <t>a</t>
    </r>
    <r>
      <rPr>
        <sz val="10"/>
        <rFont val="Arial"/>
        <family val="2"/>
      </rPr>
      <t>s</t>
    </r>
    <r>
      <rPr>
        <sz val="10"/>
        <rFont val="Arial"/>
        <family val="2"/>
      </rPr>
      <t xml:space="preserve"> no subsequent material event as at the date of this quarterly report.</t>
    </r>
  </si>
  <si>
    <t xml:space="preserve">(ii) Proposed Bonus Issue; Proposed Share Split; Proposed Amendments to the Memorandum and Articles of  </t>
  </si>
  <si>
    <t xml:space="preserve">     Association; and Proposed Private Placement </t>
  </si>
  <si>
    <r>
      <t>(</t>
    </r>
    <r>
      <rPr>
        <sz val="10"/>
        <rFont val="Arial"/>
        <family val="2"/>
      </rPr>
      <t>ii) Proposed share split involving subdivision of every one (1) existing Poh Kong Share held after the Proposed Bonus Issue into two (2) new ordinary shares of RM0.50 each in Poh Kong ("</t>
    </r>
    <r>
      <rPr>
        <b/>
        <sz val="10"/>
        <rFont val="Arial"/>
        <family val="2"/>
      </rPr>
      <t>Subdivided Poh Kong Shares</t>
    </r>
    <r>
      <rPr>
        <sz val="10"/>
        <rFont val="Arial"/>
        <family val="2"/>
      </rPr>
      <t>"</t>
    </r>
    <r>
      <rPr>
        <sz val="10"/>
        <rFont val="Arial"/>
        <family val="2"/>
      </rPr>
      <t>) ("</t>
    </r>
    <r>
      <rPr>
        <b/>
        <sz val="10"/>
        <rFont val="Arial"/>
        <family val="2"/>
      </rPr>
      <t>Proposed Share Split</t>
    </r>
    <r>
      <rPr>
        <sz val="10"/>
        <rFont val="Arial"/>
        <family val="2"/>
      </rPr>
      <t>");</t>
    </r>
  </si>
  <si>
    <r>
      <t>(</t>
    </r>
    <r>
      <rPr>
        <sz val="10"/>
        <rFont val="Arial"/>
        <family val="2"/>
      </rPr>
      <t>i) Proposed bonus issue of 87,932,518 new ordinary shares of RM1.00 each in Poh Kong ("</t>
    </r>
    <r>
      <rPr>
        <b/>
        <sz val="10"/>
        <rFont val="Arial"/>
        <family val="2"/>
      </rPr>
      <t>Bonus Shares</t>
    </r>
    <r>
      <rPr>
        <sz val="10"/>
        <rFont val="Arial"/>
        <family val="2"/>
      </rPr>
      <t>"), to be credited as fully paid-up on the basis of three (3) new Bonus Shares for every four (4) existing ordinary shares of RM1.00 each in Poh Kong ("</t>
    </r>
    <r>
      <rPr>
        <b/>
        <sz val="10"/>
        <rFont val="Arial"/>
        <family val="2"/>
      </rPr>
      <t xml:space="preserve">Poh Kong Shares") </t>
    </r>
    <r>
      <rPr>
        <sz val="10"/>
        <rFont val="Arial"/>
        <family val="2"/>
      </rPr>
      <t>h</t>
    </r>
    <r>
      <rPr>
        <sz val="10"/>
        <rFont val="Arial"/>
        <family val="2"/>
      </rPr>
      <t>eld on an entitlement date to be determined and announced later ("</t>
    </r>
    <r>
      <rPr>
        <b/>
        <sz val="10"/>
        <rFont val="Arial"/>
        <family val="2"/>
      </rPr>
      <t>Proposed Bonus Issue</t>
    </r>
    <r>
      <rPr>
        <sz val="10"/>
        <rFont val="Arial"/>
        <family val="2"/>
      </rPr>
      <t>"</t>
    </r>
    <r>
      <rPr>
        <sz val="10"/>
        <rFont val="Arial"/>
        <family val="2"/>
      </rPr>
      <t xml:space="preserve">); </t>
    </r>
  </si>
  <si>
    <r>
      <t>O</t>
    </r>
    <r>
      <rPr>
        <sz val="10"/>
        <rFont val="Arial"/>
        <family val="2"/>
      </rPr>
      <t xml:space="preserve">n 3 December 2007, the Company signed an exclusive Distribution and Marketing Agreement with Schoeffel GmbH whereby the Company is appointed as sole exclusive  distributor for the sale/re-sale, marketing and after service of cultured pearls and pearl jewellery bearing Marks "Schoeffel" which are manufactured by or for Schoeffel (including supplies and parts thereof) in Malaysia, Singapore, Indonesia, Thailand, Brunei and Vietnam. </t>
    </r>
  </si>
  <si>
    <r>
      <t>T</t>
    </r>
    <r>
      <rPr>
        <sz val="10"/>
        <rFont val="Arial"/>
        <family val="2"/>
      </rPr>
      <t>he Board of Directors expects the performance of the Group for the financial year ending 31 July 200</t>
    </r>
    <r>
      <rPr>
        <sz val="10"/>
        <rFont val="Arial"/>
        <family val="2"/>
      </rPr>
      <t>8</t>
    </r>
    <r>
      <rPr>
        <sz val="10"/>
        <rFont val="Arial"/>
        <family val="2"/>
      </rPr>
      <t xml:space="preserve"> to be satisfactory</t>
    </r>
    <r>
      <rPr>
        <sz val="10"/>
        <rFont val="Arial"/>
        <family val="2"/>
      </rPr>
      <t xml:space="preserve"> and is positive in achieving our internal forecast of RM450 million in revenue for financial year ending 31 July 2008 as previously announced. </t>
    </r>
  </si>
  <si>
    <r>
      <t>O</t>
    </r>
    <r>
      <rPr>
        <sz val="10"/>
        <rFont val="Arial"/>
        <family val="2"/>
      </rPr>
      <t>n 10 December 2007, on behalf of the Board of Directors of the Company, MIMB Investment Bank Berhad (formerly known as Malaysia International Merchant Bankers Berhad) announced that the Company is proposing to implement the following proposals:</t>
    </r>
  </si>
  <si>
    <r>
      <t>(</t>
    </r>
    <r>
      <rPr>
        <sz val="10"/>
        <rFont val="Arial"/>
        <family val="2"/>
      </rPr>
      <t>iii) Proposed amendments to the memorandum and articles of association</t>
    </r>
    <r>
      <rPr>
        <sz val="10"/>
        <rFont val="Arial"/>
        <family val="2"/>
      </rPr>
      <t xml:space="preserve"> of Poh Kong </t>
    </r>
    <r>
      <rPr>
        <sz val="10"/>
        <rFont val="Arial"/>
        <family val="2"/>
      </rPr>
      <t>; and</t>
    </r>
  </si>
  <si>
    <r>
      <t>(</t>
    </r>
    <r>
      <rPr>
        <sz val="10"/>
        <rFont val="Arial"/>
        <family val="2"/>
      </rPr>
      <t>iv) Proposed private placement of up to 41,035,000 new Subdivided Poh Kong Shares representing approximately 10% of the enlarged issued and paid-up share capital of Poh Kong after the implementation of the Proposed Bonus Issue and Proposed Share Split.</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</si>
</sst>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_-* #,##0.00_-;\-* #,##0.00_-;_-* &quot;-&quot;??_-;_-@_-"/>
    <numFmt numFmtId="183" formatCode="_-&quot;£&quot;* #,##0_-;\-&quot;£&quot;* #,##0_-;_-&quot;£&quot;* &quot;-&quot;_-;_-@_-"/>
    <numFmt numFmtId="184" formatCode="_-&quot;£&quot;* #,##0.00_-;\-&quot;£&quot;* #,##0.00_-;_-&quot;£&quot;* &quot;-&quot;??_-;_-@_-"/>
    <numFmt numFmtId="185" formatCode="_-* #,##0_-;\-* #,##0_-;_-* &quot;-&quot;??_-;_-@_-"/>
    <numFmt numFmtId="186" formatCode="00000"/>
    <numFmt numFmtId="187" formatCode="_(* #,##0_);_(* \(#,##0\);_(* &quot;-&quot;??_);_(@_)"/>
    <numFmt numFmtId="188" formatCode="#,##0.00000"/>
    <numFmt numFmtId="189" formatCode="#,##0.000000"/>
    <numFmt numFmtId="190" formatCode="_-* #,##0.0_-;\-* #,##0.0_-;_-* &quot;-&quot;??_-;_-@_-"/>
    <numFmt numFmtId="191" formatCode="_ * #,##0_ ;_ * \-#,##0_ ;_ * &quot;-&quot;??_ ;_ @_ "/>
    <numFmt numFmtId="192" formatCode="0.00_);\(0.00\)"/>
    <numFmt numFmtId="193" formatCode="_-* #,##0.00000_-;\-* #,##0.00000_-;_-* &quot;-&quot;??_-;_-@_-"/>
    <numFmt numFmtId="194" formatCode="#,##0.000_);[Red]\(#,##0.000\)"/>
    <numFmt numFmtId="195" formatCode="_(* #,##0.000_);_(* \(#,##0.000\);_(* &quot;-&quot;??_);_(@_)"/>
    <numFmt numFmtId="196" formatCode="0_);\(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0_);_(* \(#,##0.000000000000\);_(* &quot;-&quot;??_);_(@_)"/>
    <numFmt numFmtId="205" formatCode="_(* #,##0.00000000000000_);_(* \(#,##0.00000000000000\);_(* &quot;-&quot;??_);_(@_)"/>
    <numFmt numFmtId="206" formatCode="_(* #,##0.0_);_(* \(#,##0.0\);_(* &quot;-&quot;??_);_(@_)"/>
    <numFmt numFmtId="207" formatCode="#,##0.0_);\(#,##0.0\)"/>
    <numFmt numFmtId="208" formatCode="#,##0.0_);[Red]\(#,##0.0\)"/>
    <numFmt numFmtId="209" formatCode="_(* #,##0.00000000000_);_(* \(#,##0.00000000000\);_(* &quot;-&quot;??_);_(@_)"/>
    <numFmt numFmtId="210" formatCode="_-* #,##0.000_-;\-* #,##0.000_-;_-* &quot;-&quot;??_-;_-@_-"/>
    <numFmt numFmtId="211" formatCode="_(* #,##0.0_);_(* \(#,##0.0\);_(* &quot;-&quot;?_);_(@_)"/>
    <numFmt numFmtId="212" formatCode="_(* #,##0.000_);_(* \(#,##0.000\);_(* &quot;-&quot;???_);_(@_)"/>
    <numFmt numFmtId="213" formatCode="_(* #,##0.00000_);_(* \(#,##0.00000\);_(* &quot;-&quot;?????_);_(@_)"/>
    <numFmt numFmtId="214" formatCode="_(* #,##0.0000_);_(* \(#,##0.0000\);_(* &quot;-&quot;????_);_(@_)"/>
    <numFmt numFmtId="215" formatCode="&quot;Yes&quot;;&quot;Yes&quot;;&quot;No&quot;"/>
    <numFmt numFmtId="216" formatCode="&quot;True&quot;;&quot;True&quot;;&quot;False&quot;"/>
    <numFmt numFmtId="217" formatCode="&quot;On&quot;;&quot;On&quot;;&quot;Off&quot;"/>
    <numFmt numFmtId="218" formatCode="[$€-2]\ #,##0.00_);[Red]\([$€-2]\ #,##0.00\)"/>
    <numFmt numFmtId="219" formatCode="0.00_ "/>
    <numFmt numFmtId="220" formatCode="_(* #,##0_);_(* \(#,##0\);_(* &quot;&quot;??_);_(@_)"/>
  </numFmts>
  <fonts count="29">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
      <b/>
      <u val="single"/>
      <sz val="10"/>
      <color indexed="8"/>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61">
    <xf numFmtId="0" fontId="0" fillId="0" borderId="0" xfId="0" applyAlignment="1">
      <alignment/>
    </xf>
    <xf numFmtId="43" fontId="6" fillId="0" borderId="0" xfId="17" applyFont="1" applyAlignment="1">
      <alignment/>
    </xf>
    <xf numFmtId="0" fontId="6" fillId="0" borderId="0" xfId="23" applyFont="1">
      <alignment/>
      <protection/>
    </xf>
    <xf numFmtId="43"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87" fontId="10" fillId="0" borderId="0" xfId="17" applyNumberFormat="1" applyFont="1" applyFill="1" applyBorder="1" applyAlignment="1" quotePrefix="1">
      <alignment horizontal="center"/>
    </xf>
    <xf numFmtId="187" fontId="10" fillId="0" borderId="0" xfId="17" applyNumberFormat="1" applyFont="1" applyFill="1" applyBorder="1" applyAlignment="1">
      <alignment horizontal="center"/>
    </xf>
    <xf numFmtId="43" fontId="10" fillId="0" borderId="0" xfId="17" applyFont="1" applyFill="1" applyBorder="1" applyAlignment="1">
      <alignment/>
    </xf>
    <xf numFmtId="187"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87" fontId="10" fillId="0" borderId="0" xfId="17" applyNumberFormat="1" applyFont="1" applyFill="1" applyBorder="1" applyAlignment="1">
      <alignment/>
    </xf>
    <xf numFmtId="187" fontId="10" fillId="0" borderId="1" xfId="17" applyNumberFormat="1" applyFont="1" applyFill="1" applyBorder="1" applyAlignment="1">
      <alignment/>
    </xf>
    <xf numFmtId="187" fontId="10" fillId="0" borderId="2" xfId="17" applyNumberFormat="1" applyFont="1" applyFill="1" applyBorder="1" applyAlignment="1">
      <alignment horizontal="center"/>
    </xf>
    <xf numFmtId="43" fontId="0" fillId="0" borderId="0" xfId="23" applyNumberFormat="1" applyFont="1" applyFill="1">
      <alignment/>
      <protection/>
    </xf>
    <xf numFmtId="43" fontId="10" fillId="0" borderId="2" xfId="15" applyFont="1" applyFill="1" applyBorder="1" applyAlignment="1">
      <alignment/>
    </xf>
    <xf numFmtId="43"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87" fontId="10" fillId="0" borderId="0" xfId="17" applyNumberFormat="1" applyFont="1" applyFill="1" applyBorder="1" applyAlignment="1">
      <alignment/>
    </xf>
    <xf numFmtId="0" fontId="10" fillId="0" borderId="0" xfId="23" applyFont="1" applyFill="1" applyBorder="1" applyAlignment="1">
      <alignment horizontal="right"/>
      <protection/>
    </xf>
    <xf numFmtId="187" fontId="10" fillId="0" borderId="0" xfId="17" applyNumberFormat="1" applyFont="1" applyFill="1" applyBorder="1" applyAlignment="1" quotePrefix="1">
      <alignment horizontal="right"/>
    </xf>
    <xf numFmtId="187" fontId="10" fillId="0" borderId="0" xfId="17" applyNumberFormat="1" applyFont="1" applyFill="1" applyBorder="1" applyAlignment="1">
      <alignment horizontal="right"/>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187" fontId="10" fillId="0" borderId="0" xfId="17" applyNumberFormat="1" applyFont="1" applyFill="1" applyAlignment="1">
      <alignment/>
    </xf>
    <xf numFmtId="187" fontId="10" fillId="0" borderId="0" xfId="17" applyNumberFormat="1" applyFont="1" applyBorder="1" applyAlignment="1">
      <alignment/>
    </xf>
    <xf numFmtId="187" fontId="10" fillId="0" borderId="1" xfId="17" applyNumberFormat="1" applyFont="1" applyFill="1" applyBorder="1" applyAlignment="1">
      <alignment/>
    </xf>
    <xf numFmtId="0" fontId="12" fillId="0" borderId="0" xfId="23" applyFont="1">
      <alignment/>
      <protection/>
    </xf>
    <xf numFmtId="187" fontId="10" fillId="0" borderId="0" xfId="17" applyNumberFormat="1" applyFont="1" applyFill="1" applyAlignment="1">
      <alignment/>
    </xf>
    <xf numFmtId="187" fontId="10" fillId="0" borderId="0" xfId="17" applyNumberFormat="1" applyFont="1" applyBorder="1" applyAlignment="1">
      <alignment/>
    </xf>
    <xf numFmtId="185" fontId="10" fillId="0" borderId="3" xfId="15" applyNumberFormat="1" applyFont="1" applyFill="1" applyBorder="1" applyAlignment="1">
      <alignment/>
    </xf>
    <xf numFmtId="185" fontId="10" fillId="0" borderId="4" xfId="15" applyNumberFormat="1" applyFont="1" applyFill="1" applyBorder="1" applyAlignment="1">
      <alignment/>
    </xf>
    <xf numFmtId="185" fontId="10" fillId="0" borderId="5" xfId="15" applyNumberFormat="1" applyFont="1" applyFill="1" applyBorder="1" applyAlignment="1">
      <alignment/>
    </xf>
    <xf numFmtId="0" fontId="10" fillId="0" borderId="0" xfId="23" applyFont="1" applyAlignment="1" quotePrefix="1">
      <alignment horizontal="left"/>
      <protection/>
    </xf>
    <xf numFmtId="187" fontId="10" fillId="0" borderId="5" xfId="17" applyNumberFormat="1" applyFont="1" applyFill="1" applyBorder="1" applyAlignment="1">
      <alignment/>
    </xf>
    <xf numFmtId="187" fontId="14" fillId="0" borderId="0" xfId="17" applyNumberFormat="1" applyFont="1" applyBorder="1" applyAlignment="1">
      <alignment/>
    </xf>
    <xf numFmtId="187" fontId="14" fillId="0" borderId="0" xfId="17" applyNumberFormat="1" applyFont="1" applyFill="1" applyBorder="1" applyAlignment="1">
      <alignment/>
    </xf>
    <xf numFmtId="187" fontId="10" fillId="0" borderId="4" xfId="17" applyNumberFormat="1" applyFont="1" applyFill="1" applyBorder="1" applyAlignment="1">
      <alignment/>
    </xf>
    <xf numFmtId="187" fontId="10" fillId="0" borderId="4" xfId="17" applyNumberFormat="1" applyFont="1" applyFill="1" applyBorder="1" applyAlignment="1">
      <alignment/>
    </xf>
    <xf numFmtId="43" fontId="10" fillId="0" borderId="0" xfId="17" applyNumberFormat="1" applyFont="1" applyFill="1" applyBorder="1" applyAlignment="1">
      <alignment/>
    </xf>
    <xf numFmtId="187" fontId="10" fillId="0" borderId="5" xfId="17" applyNumberFormat="1" applyFont="1" applyFill="1" applyBorder="1" applyAlignment="1">
      <alignment/>
    </xf>
    <xf numFmtId="187" fontId="10" fillId="0" borderId="2" xfId="17" applyNumberFormat="1" applyFont="1" applyFill="1" applyBorder="1" applyAlignment="1">
      <alignment/>
    </xf>
    <xf numFmtId="0" fontId="10" fillId="0" borderId="0" xfId="23" applyFont="1" quotePrefix="1">
      <alignment/>
      <protection/>
    </xf>
    <xf numFmtId="187" fontId="14" fillId="0" borderId="0" xfId="17" applyNumberFormat="1" applyFont="1" applyBorder="1" applyAlignment="1">
      <alignment horizontal="right"/>
    </xf>
    <xf numFmtId="187" fontId="14" fillId="0" borderId="0" xfId="17" applyNumberFormat="1" applyFont="1" applyFill="1" applyBorder="1" applyAlignment="1">
      <alignment horizontal="right"/>
    </xf>
    <xf numFmtId="187" fontId="10" fillId="0" borderId="0" xfId="17" applyNumberFormat="1" applyFont="1" applyFill="1" applyAlignment="1">
      <alignment horizontal="right"/>
    </xf>
    <xf numFmtId="187" fontId="10" fillId="0" borderId="0" xfId="17" applyNumberFormat="1" applyFont="1" applyBorder="1" applyAlignment="1">
      <alignment horizontal="right"/>
    </xf>
    <xf numFmtId="43" fontId="10" fillId="0" borderId="0" xfId="17" applyNumberFormat="1" applyFont="1" applyFill="1" applyAlignment="1">
      <alignment/>
    </xf>
    <xf numFmtId="43" fontId="10" fillId="0" borderId="0" xfId="17" applyNumberFormat="1" applyFont="1" applyBorder="1" applyAlignment="1">
      <alignment/>
    </xf>
    <xf numFmtId="187" fontId="10" fillId="0" borderId="0" xfId="17" applyNumberFormat="1" applyFont="1" applyAlignment="1">
      <alignment/>
    </xf>
    <xf numFmtId="43" fontId="10" fillId="0" borderId="0" xfId="17" applyNumberFormat="1" applyFont="1" applyFill="1" applyBorder="1" applyAlignment="1">
      <alignment/>
    </xf>
    <xf numFmtId="187"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87"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43" fontId="10" fillId="0" borderId="0" xfId="15" applyFont="1" applyAlignment="1">
      <alignment horizontal="right"/>
    </xf>
    <xf numFmtId="187" fontId="10" fillId="0" borderId="0" xfId="15" applyNumberFormat="1" applyFont="1" applyBorder="1" applyAlignment="1">
      <alignment/>
    </xf>
    <xf numFmtId="187" fontId="0" fillId="0" borderId="0" xfId="15" applyNumberFormat="1" applyFont="1" applyBorder="1" applyAlignment="1">
      <alignment/>
    </xf>
    <xf numFmtId="187" fontId="10" fillId="0" borderId="1" xfId="15" applyNumberFormat="1" applyFont="1" applyBorder="1" applyAlignment="1">
      <alignment/>
    </xf>
    <xf numFmtId="187" fontId="0" fillId="0" borderId="0" xfId="15" applyNumberFormat="1" applyFont="1" applyAlignment="1">
      <alignment/>
    </xf>
    <xf numFmtId="0" fontId="10" fillId="0" borderId="0" xfId="0" applyFont="1" applyAlignment="1">
      <alignment/>
    </xf>
    <xf numFmtId="187" fontId="10" fillId="0" borderId="2" xfId="15" applyNumberFormat="1" applyFont="1" applyBorder="1" applyAlignment="1">
      <alignment/>
    </xf>
    <xf numFmtId="187"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9" fontId="10" fillId="0" borderId="0" xfId="24" applyFont="1" applyFill="1" applyBorder="1">
      <alignment/>
      <protection/>
    </xf>
    <xf numFmtId="187" fontId="10" fillId="0" borderId="0" xfId="15" applyNumberFormat="1" applyFont="1" applyFill="1" applyAlignment="1">
      <alignment/>
    </xf>
    <xf numFmtId="38" fontId="10" fillId="0" borderId="0" xfId="15" applyNumberFormat="1" applyFont="1" applyAlignment="1">
      <alignment/>
    </xf>
    <xf numFmtId="43" fontId="10" fillId="0" borderId="0" xfId="15" applyFont="1" applyAlignment="1">
      <alignment/>
    </xf>
    <xf numFmtId="187" fontId="10" fillId="0" borderId="3" xfId="15" applyNumberFormat="1" applyFont="1" applyBorder="1" applyAlignment="1">
      <alignment/>
    </xf>
    <xf numFmtId="37" fontId="10" fillId="0" borderId="0" xfId="22" applyFont="1" applyAlignment="1" applyProtection="1">
      <alignment horizontal="left"/>
      <protection/>
    </xf>
    <xf numFmtId="187" fontId="10" fillId="0" borderId="4" xfId="15" applyNumberFormat="1" applyFont="1" applyBorder="1" applyAlignment="1">
      <alignment/>
    </xf>
    <xf numFmtId="38" fontId="10" fillId="0" borderId="0" xfId="15" applyNumberFormat="1" applyFont="1" applyBorder="1" applyAlignment="1">
      <alignment/>
    </xf>
    <xf numFmtId="187"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43"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43" fontId="10" fillId="0" borderId="0" xfId="15" applyFont="1" applyFill="1" applyAlignment="1">
      <alignment/>
    </xf>
    <xf numFmtId="187"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9" fontId="0" fillId="0" borderId="0" xfId="24" applyFont="1" applyBorder="1">
      <alignment/>
      <protection/>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85"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187" fontId="0" fillId="0" borderId="0" xfId="15" applyNumberFormat="1" applyFont="1" applyFill="1" applyAlignment="1">
      <alignment horizontal="center"/>
    </xf>
    <xf numFmtId="187" fontId="0" fillId="0" borderId="0"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87"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87" fontId="0" fillId="0" borderId="0" xfId="17" applyNumberFormat="1" applyFont="1" applyBorder="1" applyAlignment="1">
      <alignment/>
    </xf>
    <xf numFmtId="187" fontId="0" fillId="0" borderId="0" xfId="23" applyNumberFormat="1" applyFont="1" applyBorder="1">
      <alignment/>
      <protection/>
    </xf>
    <xf numFmtId="187" fontId="4" fillId="0" borderId="0" xfId="23" applyNumberFormat="1" applyFont="1" applyBorder="1">
      <alignment/>
      <protection/>
    </xf>
    <xf numFmtId="187"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87" fontId="0" fillId="0" borderId="0" xfId="15" applyNumberFormat="1" applyFont="1" applyBorder="1" applyAlignment="1">
      <alignment horizontal="center"/>
    </xf>
    <xf numFmtId="43" fontId="0" fillId="0" borderId="0" xfId="15" applyNumberFormat="1" applyFont="1" applyFill="1" applyBorder="1" applyAlignment="1">
      <alignment/>
    </xf>
    <xf numFmtId="187"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43"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87"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87" fontId="0" fillId="0" borderId="1" xfId="17" applyNumberFormat="1" applyFont="1" applyFill="1" applyBorder="1" applyAlignment="1">
      <alignment/>
    </xf>
    <xf numFmtId="0" fontId="0" fillId="0" borderId="0" xfId="23" applyFont="1" applyFill="1" applyBorder="1" quotePrefix="1">
      <alignment/>
      <protection/>
    </xf>
    <xf numFmtId="0" fontId="15" fillId="0" borderId="0" xfId="23" applyFont="1" applyFill="1" applyBorder="1">
      <alignment/>
      <protection/>
    </xf>
    <xf numFmtId="0" fontId="0" fillId="0" borderId="0" xfId="23" applyFont="1" applyFill="1" applyBorder="1" applyAlignment="1">
      <alignment horizontal="center"/>
      <protection/>
    </xf>
    <xf numFmtId="187"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0" fontId="4" fillId="0" borderId="4" xfId="0" applyFont="1" applyBorder="1" applyAlignment="1">
      <alignment horizontal="right"/>
    </xf>
    <xf numFmtId="187" fontId="0" fillId="0" borderId="5" xfId="15" applyNumberFormat="1"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4" fillId="0" borderId="15" xfId="23" applyFont="1" applyBorder="1">
      <alignment/>
      <protection/>
    </xf>
    <xf numFmtId="0" fontId="0" fillId="0" borderId="1" xfId="23" applyFont="1" applyBorder="1">
      <alignment/>
      <protection/>
    </xf>
    <xf numFmtId="0" fontId="0" fillId="0" borderId="16"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87" fontId="10" fillId="0" borderId="1" xfId="15" applyNumberFormat="1" applyFont="1" applyBorder="1" applyAlignment="1" quotePrefix="1">
      <alignment horizontal="right"/>
    </xf>
    <xf numFmtId="187" fontId="10" fillId="0" borderId="0" xfId="15" applyNumberFormat="1" applyFont="1" applyBorder="1" applyAlignment="1" quotePrefix="1">
      <alignment horizontal="right"/>
    </xf>
    <xf numFmtId="0" fontId="4" fillId="0" borderId="0" xfId="0" applyFont="1" applyBorder="1" applyAlignment="1">
      <alignment horizontal="right"/>
    </xf>
    <xf numFmtId="0" fontId="17" fillId="0" borderId="0" xfId="23" applyFont="1" applyFill="1">
      <alignment/>
      <protection/>
    </xf>
    <xf numFmtId="187" fontId="10" fillId="0" borderId="1" xfId="15" applyNumberFormat="1" applyFont="1" applyBorder="1" applyAlignment="1">
      <alignment horizontal="right"/>
    </xf>
    <xf numFmtId="187" fontId="4" fillId="0" borderId="0" xfId="15" applyNumberFormat="1" applyFont="1" applyBorder="1" applyAlignment="1">
      <alignment/>
    </xf>
    <xf numFmtId="0" fontId="18" fillId="0" borderId="0" xfId="23" applyFont="1" applyFill="1">
      <alignment/>
      <protection/>
    </xf>
    <xf numFmtId="39" fontId="0" fillId="0" borderId="0" xfId="24" applyFont="1">
      <alignment/>
      <protection/>
    </xf>
    <xf numFmtId="0" fontId="0" fillId="0" borderId="0" xfId="23" applyFont="1" applyAlignment="1">
      <alignment horizontal="left"/>
      <protection/>
    </xf>
    <xf numFmtId="0" fontId="0" fillId="0" borderId="0" xfId="23" applyFont="1">
      <alignment/>
      <protection/>
    </xf>
    <xf numFmtId="187" fontId="10" fillId="0" borderId="0" xfId="15" applyNumberFormat="1" applyFont="1" applyAlignment="1">
      <alignment horizontal="right"/>
    </xf>
    <xf numFmtId="187" fontId="10" fillId="0" borderId="2" xfId="23" applyNumberFormat="1" applyFont="1" applyFill="1" applyBorder="1">
      <alignment/>
      <protection/>
    </xf>
    <xf numFmtId="0" fontId="0" fillId="0" borderId="0" xfId="23" applyFont="1" applyFill="1">
      <alignment/>
      <protection/>
    </xf>
    <xf numFmtId="0" fontId="0" fillId="0" borderId="0" xfId="23" applyFont="1" applyBorder="1" applyAlignment="1">
      <alignment/>
      <protection/>
    </xf>
    <xf numFmtId="187" fontId="10" fillId="0" borderId="0" xfId="15" applyNumberFormat="1" applyFont="1" applyFill="1" applyBorder="1" applyAlignment="1">
      <alignment/>
    </xf>
    <xf numFmtId="37" fontId="12" fillId="0" borderId="1" xfId="24" applyNumberFormat="1" applyFont="1" applyBorder="1" applyAlignment="1" quotePrefix="1">
      <alignment horizontal="right"/>
      <protection/>
    </xf>
    <xf numFmtId="187" fontId="12" fillId="0" borderId="1" xfId="15" applyNumberFormat="1" applyFont="1" applyBorder="1" applyAlignment="1" quotePrefix="1">
      <alignment horizontal="right"/>
    </xf>
    <xf numFmtId="39" fontId="0" fillId="0" borderId="0" xfId="24" applyFont="1">
      <alignment/>
      <protection/>
    </xf>
    <xf numFmtId="37" fontId="12" fillId="0" borderId="0" xfId="23" applyNumberFormat="1" applyFont="1" applyAlignment="1">
      <alignment horizontal="centerContinuous"/>
      <protection/>
    </xf>
    <xf numFmtId="37" fontId="12" fillId="0" borderId="0" xfId="23" applyNumberFormat="1" applyFont="1">
      <alignment/>
      <protection/>
    </xf>
    <xf numFmtId="187" fontId="12" fillId="0" borderId="0" xfId="15" applyNumberFormat="1" applyFont="1" applyAlignment="1" quotePrefix="1">
      <alignment horizontal="right"/>
    </xf>
    <xf numFmtId="187" fontId="12" fillId="0" borderId="8" xfId="15" applyNumberFormat="1" applyFont="1" applyBorder="1" applyAlignment="1" quotePrefix="1">
      <alignment horizontal="right"/>
    </xf>
    <xf numFmtId="187" fontId="12" fillId="0" borderId="0" xfId="15" applyNumberFormat="1" applyFont="1" applyBorder="1" applyAlignment="1">
      <alignment/>
    </xf>
    <xf numFmtId="187" fontId="12" fillId="0" borderId="0" xfId="15" applyNumberFormat="1" applyFont="1" applyAlignment="1">
      <alignment/>
    </xf>
    <xf numFmtId="187" fontId="12" fillId="0" borderId="2" xfId="15" applyNumberFormat="1" applyFont="1" applyBorder="1" applyAlignment="1">
      <alignment/>
    </xf>
    <xf numFmtId="37" fontId="4" fillId="0" borderId="0" xfId="24" applyNumberFormat="1" applyFont="1">
      <alignment/>
      <protection/>
    </xf>
    <xf numFmtId="187" fontId="12" fillId="0" borderId="0" xfId="15" applyNumberFormat="1" applyFont="1" applyBorder="1" applyAlignment="1" quotePrefix="1">
      <alignment horizontal="right"/>
    </xf>
    <xf numFmtId="37" fontId="12" fillId="0" borderId="0" xfId="23" applyNumberFormat="1" applyFont="1" applyFill="1" applyAlignment="1">
      <alignment horizontal="centerContinuous"/>
      <protection/>
    </xf>
    <xf numFmtId="37" fontId="12" fillId="0" borderId="0" xfId="23" applyNumberFormat="1" applyFont="1" applyFill="1">
      <alignment/>
      <protection/>
    </xf>
    <xf numFmtId="43" fontId="10" fillId="0" borderId="0" xfId="15" applyFont="1" applyBorder="1" applyAlignment="1" quotePrefix="1">
      <alignment horizontal="right"/>
    </xf>
    <xf numFmtId="43" fontId="10" fillId="0" borderId="0" xfId="15" applyFont="1" applyBorder="1" applyAlignment="1">
      <alignment horizontal="right"/>
    </xf>
    <xf numFmtId="37" fontId="10" fillId="0" borderId="0" xfId="24" applyNumberFormat="1" applyFont="1" applyBorder="1" applyAlignment="1">
      <alignment horizontal="right"/>
      <protection/>
    </xf>
    <xf numFmtId="37" fontId="10" fillId="0" borderId="0" xfId="24" applyNumberFormat="1" applyFont="1" applyBorder="1" applyAlignment="1" quotePrefix="1">
      <alignment horizontal="right"/>
      <protection/>
    </xf>
    <xf numFmtId="37" fontId="12" fillId="0" borderId="0" xfId="24" applyNumberFormat="1" applyFont="1" applyBorder="1" applyAlignment="1" quotePrefix="1">
      <alignment horizontal="right"/>
      <protection/>
    </xf>
    <xf numFmtId="187" fontId="12" fillId="0" borderId="0" xfId="17" applyNumberFormat="1" applyFont="1" applyFill="1" applyBorder="1" applyAlignment="1">
      <alignment horizontal="right"/>
    </xf>
    <xf numFmtId="0" fontId="0" fillId="0" borderId="0" xfId="23" applyFont="1" applyFill="1">
      <alignment/>
      <protection/>
    </xf>
    <xf numFmtId="0" fontId="0" fillId="0" borderId="0" xfId="0" applyFill="1" applyBorder="1" applyAlignment="1">
      <alignment horizontal="right"/>
    </xf>
    <xf numFmtId="187" fontId="0" fillId="0" borderId="0" xfId="15" applyNumberFormat="1" applyFill="1" applyBorder="1" applyAlignment="1">
      <alignment/>
    </xf>
    <xf numFmtId="0" fontId="0" fillId="0" borderId="0" xfId="0" applyFill="1" applyBorder="1" applyAlignment="1">
      <alignment/>
    </xf>
    <xf numFmtId="0" fontId="0" fillId="0" borderId="10" xfId="0" applyFill="1" applyBorder="1" applyAlignment="1">
      <alignment/>
    </xf>
    <xf numFmtId="187" fontId="0" fillId="0" borderId="10" xfId="15" applyNumberFormat="1" applyFill="1" applyBorder="1" applyAlignment="1">
      <alignment/>
    </xf>
    <xf numFmtId="187" fontId="0" fillId="0" borderId="1" xfId="15" applyNumberFormat="1" applyFont="1" applyFill="1" applyBorder="1" applyAlignment="1">
      <alignment/>
    </xf>
    <xf numFmtId="187" fontId="0" fillId="0" borderId="16" xfId="15" applyNumberFormat="1" applyFont="1" applyFill="1" applyBorder="1" applyAlignment="1">
      <alignment/>
    </xf>
    <xf numFmtId="187" fontId="0" fillId="0" borderId="0" xfId="17" applyNumberFormat="1" applyFont="1" applyFill="1" applyBorder="1" applyAlignment="1">
      <alignment horizontal="center"/>
    </xf>
    <xf numFmtId="43" fontId="10" fillId="0" borderId="0" xfId="23" applyNumberFormat="1" applyFont="1" applyFill="1" applyBorder="1">
      <alignment/>
      <protection/>
    </xf>
    <xf numFmtId="43" fontId="10" fillId="0" borderId="2" xfId="15" applyNumberFormat="1" applyFont="1" applyFill="1" applyBorder="1" applyAlignment="1">
      <alignment horizontal="center"/>
    </xf>
    <xf numFmtId="43" fontId="10" fillId="0" borderId="0" xfId="15" applyNumberFormat="1" applyFont="1" applyFill="1" applyBorder="1" applyAlignment="1">
      <alignment horizontal="center"/>
    </xf>
    <xf numFmtId="38" fontId="0" fillId="0" borderId="0" xfId="0" applyNumberFormat="1" applyFont="1" applyFill="1" applyAlignment="1">
      <alignmen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38" fontId="10" fillId="0" borderId="0" xfId="24" applyNumberFormat="1" applyFont="1" applyFill="1">
      <alignment/>
      <protection/>
    </xf>
    <xf numFmtId="38" fontId="10" fillId="0" borderId="0" xfId="15" applyNumberFormat="1" applyFont="1" applyFill="1" applyAlignment="1">
      <alignment/>
    </xf>
    <xf numFmtId="38" fontId="10" fillId="0" borderId="3" xfId="15" applyNumberFormat="1" applyFont="1" applyFill="1" applyBorder="1" applyAlignment="1">
      <alignment/>
    </xf>
    <xf numFmtId="187" fontId="10" fillId="0" borderId="4" xfId="15" applyNumberFormat="1" applyFont="1" applyFill="1" applyBorder="1" applyAlignment="1">
      <alignment/>
    </xf>
    <xf numFmtId="38" fontId="10" fillId="0" borderId="5" xfId="15" applyNumberFormat="1" applyFont="1" applyFill="1" applyBorder="1" applyAlignment="1">
      <alignment/>
    </xf>
    <xf numFmtId="187" fontId="10" fillId="0" borderId="3" xfId="15" applyNumberFormat="1" applyFont="1" applyFill="1" applyBorder="1" applyAlignment="1">
      <alignment/>
    </xf>
    <xf numFmtId="187" fontId="10" fillId="0" borderId="5" xfId="15" applyNumberFormat="1" applyFont="1" applyFill="1" applyBorder="1" applyAlignment="1">
      <alignment/>
    </xf>
    <xf numFmtId="187" fontId="10" fillId="0" borderId="1" xfId="15" applyNumberFormat="1" applyFont="1" applyFill="1" applyBorder="1" applyAlignment="1">
      <alignment/>
    </xf>
    <xf numFmtId="38" fontId="10" fillId="0" borderId="0" xfId="15" applyNumberFormat="1" applyFont="1" applyFill="1" applyBorder="1" applyAlignment="1">
      <alignment/>
    </xf>
    <xf numFmtId="187" fontId="10" fillId="0" borderId="1" xfId="15" applyNumberFormat="1" applyFont="1" applyFill="1" applyBorder="1" applyAlignment="1">
      <alignment horizontal="right"/>
    </xf>
    <xf numFmtId="187" fontId="10" fillId="0" borderId="2" xfId="15" applyNumberFormat="1" applyFont="1" applyFill="1" applyBorder="1" applyAlignment="1">
      <alignment/>
    </xf>
    <xf numFmtId="38" fontId="12" fillId="0" borderId="0" xfId="15" applyNumberFormat="1" applyFont="1" applyFill="1" applyBorder="1" applyAlignment="1">
      <alignment/>
    </xf>
    <xf numFmtId="38" fontId="0" fillId="0" borderId="0" xfId="24" applyNumberFormat="1" applyFont="1" applyFill="1">
      <alignment/>
      <protection/>
    </xf>
    <xf numFmtId="187" fontId="0" fillId="0" borderId="1" xfId="15" applyNumberFormat="1" applyFont="1" applyFill="1" applyBorder="1" applyAlignment="1">
      <alignment horizontal="center"/>
    </xf>
    <xf numFmtId="187" fontId="0" fillId="0" borderId="6" xfId="15" applyNumberFormat="1" applyFont="1" applyFill="1" applyBorder="1" applyAlignment="1">
      <alignment horizontal="center"/>
    </xf>
    <xf numFmtId="0" fontId="0" fillId="0" borderId="0" xfId="23" applyFont="1" applyFill="1" applyAlignment="1">
      <alignment horizontal="center"/>
      <protection/>
    </xf>
    <xf numFmtId="0" fontId="0" fillId="0" borderId="4" xfId="0" applyFill="1" applyBorder="1" applyAlignment="1">
      <alignment horizontal="right"/>
    </xf>
    <xf numFmtId="187" fontId="0" fillId="0" borderId="4" xfId="15" applyNumberFormat="1" applyFill="1" applyBorder="1" applyAlignment="1">
      <alignment/>
    </xf>
    <xf numFmtId="0" fontId="0" fillId="0" borderId="4" xfId="0" applyFill="1" applyBorder="1" applyAlignment="1">
      <alignment/>
    </xf>
    <xf numFmtId="187" fontId="0" fillId="0" borderId="4" xfId="0" applyNumberFormat="1" applyFill="1" applyBorder="1" applyAlignment="1">
      <alignment/>
    </xf>
    <xf numFmtId="9" fontId="0" fillId="0" borderId="4" xfId="25" applyFill="1" applyBorder="1" applyAlignment="1">
      <alignment/>
    </xf>
    <xf numFmtId="187" fontId="0" fillId="0" borderId="5" xfId="15" applyNumberFormat="1" applyFont="1" applyFill="1" applyBorder="1" applyAlignment="1">
      <alignment/>
    </xf>
    <xf numFmtId="0" fontId="0" fillId="0" borderId="5" xfId="23" applyFont="1" applyFill="1" applyBorder="1">
      <alignment/>
      <protection/>
    </xf>
    <xf numFmtId="187" fontId="0" fillId="0" borderId="6" xfId="17" applyNumberFormat="1" applyFont="1" applyFill="1" applyBorder="1" applyAlignment="1">
      <alignment/>
    </xf>
    <xf numFmtId="187" fontId="0" fillId="0" borderId="2" xfId="23" applyNumberFormat="1" applyFont="1" applyFill="1" applyBorder="1">
      <alignment/>
      <protection/>
    </xf>
    <xf numFmtId="2" fontId="0" fillId="0" borderId="0" xfId="23" applyNumberFormat="1" applyFont="1" applyFill="1" applyBorder="1">
      <alignment/>
      <protection/>
    </xf>
    <xf numFmtId="0" fontId="0" fillId="0" borderId="0" xfId="0" applyFont="1" applyFill="1" applyAlignment="1">
      <alignment horizontal="left"/>
    </xf>
    <xf numFmtId="0" fontId="0" fillId="0" borderId="0" xfId="0" applyFont="1" applyFill="1" applyAlignment="1">
      <alignment horizontal="right"/>
    </xf>
    <xf numFmtId="0" fontId="10" fillId="0" borderId="0" xfId="23" applyFont="1" applyFill="1" applyAlignment="1">
      <alignment horizontal="right"/>
      <protection/>
    </xf>
    <xf numFmtId="187" fontId="10" fillId="0" borderId="0" xfId="17" applyNumberFormat="1" applyFont="1" applyFill="1" applyAlignment="1">
      <alignment horizontal="center"/>
    </xf>
    <xf numFmtId="0" fontId="10" fillId="0" borderId="0" xfId="23" applyFont="1" applyFill="1" applyAlignment="1">
      <alignment horizontal="center"/>
      <protection/>
    </xf>
    <xf numFmtId="187" fontId="10" fillId="0" borderId="8" xfId="15" applyNumberFormat="1" applyFont="1" applyBorder="1" applyAlignment="1">
      <alignment/>
    </xf>
    <xf numFmtId="187" fontId="12" fillId="0" borderId="8" xfId="15" applyNumberFormat="1" applyFont="1" applyBorder="1" applyAlignment="1">
      <alignment/>
    </xf>
    <xf numFmtId="0" fontId="0" fillId="0" borderId="0" xfId="0" applyFont="1" applyFill="1" applyAlignment="1" quotePrefix="1">
      <alignment horizontal="right"/>
    </xf>
    <xf numFmtId="0" fontId="0" fillId="0" borderId="0" xfId="23" applyFont="1" applyFill="1" applyAlignment="1">
      <alignment/>
      <protection/>
    </xf>
    <xf numFmtId="0" fontId="0" fillId="0" borderId="0" xfId="0" applyFont="1" applyFill="1" applyAlignment="1">
      <alignment/>
    </xf>
    <xf numFmtId="0" fontId="4" fillId="0" borderId="0" xfId="0" applyFont="1" applyFill="1" applyAlignment="1">
      <alignment/>
    </xf>
    <xf numFmtId="0" fontId="4" fillId="0" borderId="0" xfId="0" applyFont="1" applyFill="1" applyAlignment="1">
      <alignment horizontal="right"/>
    </xf>
    <xf numFmtId="187" fontId="0" fillId="0" borderId="0" xfId="15" applyNumberFormat="1" applyFont="1" applyBorder="1" applyAlignment="1">
      <alignment/>
    </xf>
    <xf numFmtId="187" fontId="0" fillId="0" borderId="0" xfId="23" applyNumberFormat="1" applyFont="1" applyBorder="1" applyAlignment="1">
      <alignment/>
      <protection/>
    </xf>
    <xf numFmtId="0" fontId="28" fillId="0" borderId="0" xfId="23" applyFont="1" applyBorder="1">
      <alignment/>
      <protection/>
    </xf>
    <xf numFmtId="0" fontId="4" fillId="0" borderId="2" xfId="0" applyFont="1" applyBorder="1" applyAlignment="1">
      <alignment/>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Alignment="1" quotePrefix="1">
      <alignment horizontal="justify"/>
      <protection/>
    </xf>
    <xf numFmtId="0" fontId="0" fillId="0" borderId="0" xfId="0" applyFont="1" applyAlignment="1">
      <alignment horizontal="justify"/>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Fill="1" applyAlignment="1">
      <alignment horizontal="justify"/>
      <protection/>
    </xf>
    <xf numFmtId="0" fontId="0" fillId="0" borderId="0" xfId="23" applyFont="1" applyFill="1" applyAlignment="1">
      <alignment horizontal="justify"/>
      <protection/>
    </xf>
    <xf numFmtId="0" fontId="0" fillId="0" borderId="0" xfId="0" applyFont="1" applyFill="1" applyAlignment="1">
      <alignment horizontal="justify"/>
    </xf>
    <xf numFmtId="0" fontId="4" fillId="0" borderId="2" xfId="23" applyFont="1" applyBorder="1" applyAlignment="1">
      <alignment horizontal="center"/>
      <protection/>
    </xf>
    <xf numFmtId="15" fontId="0" fillId="0" borderId="0" xfId="23" applyNumberFormat="1" applyFont="1" applyFill="1" applyAlignment="1" quotePrefix="1">
      <alignment/>
      <protection/>
    </xf>
    <xf numFmtId="0" fontId="0" fillId="0" borderId="0" xfId="0" applyFill="1" applyAlignment="1">
      <alignment/>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10" xfId="0" applyBorder="1" applyAlignment="1">
      <alignment/>
    </xf>
    <xf numFmtId="0" fontId="0" fillId="0" borderId="2" xfId="0" applyFont="1" applyBorder="1" applyAlignment="1">
      <alignment/>
    </xf>
    <xf numFmtId="0" fontId="4" fillId="0" borderId="0" xfId="23" applyFont="1" applyAlignment="1">
      <alignment/>
      <protection/>
    </xf>
    <xf numFmtId="0" fontId="0" fillId="0" borderId="0" xfId="23" applyFont="1" applyFill="1" applyAlignment="1">
      <alignment horizontal="justify" wrapText="1"/>
      <protection/>
    </xf>
    <xf numFmtId="0" fontId="0" fillId="0" borderId="0" xfId="0" applyFill="1" applyAlignment="1">
      <alignment wrapText="1"/>
    </xf>
    <xf numFmtId="0" fontId="0" fillId="0" borderId="0" xfId="23" applyFont="1" applyAlignment="1">
      <alignment horizontal="justify"/>
      <protection/>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0" fillId="0" borderId="2" xfId="0" applyFont="1" applyFill="1" applyBorder="1" applyAlignment="1">
      <alignment horizontal="center"/>
    </xf>
    <xf numFmtId="0" fontId="10" fillId="0" borderId="0" xfId="23" applyFont="1" applyFill="1" applyBorder="1" applyAlignment="1">
      <alignment horizontal="justify"/>
      <protection/>
    </xf>
    <xf numFmtId="39" fontId="10" fillId="0" borderId="0" xfId="24" applyFont="1" applyFill="1" applyAlignment="1">
      <alignment horizontal="justify"/>
      <protection/>
    </xf>
    <xf numFmtId="0" fontId="15" fillId="0" borderId="0" xfId="23" applyFont="1" applyFill="1" applyAlignment="1">
      <alignment horizontal="left" wrapText="1"/>
      <protection/>
    </xf>
    <xf numFmtId="38" fontId="16" fillId="0" borderId="0" xfId="0" applyNumberFormat="1" applyFont="1" applyFill="1" applyAlignment="1">
      <alignment horizontal="right"/>
    </xf>
    <xf numFmtId="39" fontId="10" fillId="0" borderId="0" xfId="24" applyFont="1" applyAlignment="1">
      <alignment horizontal="justify"/>
      <protection/>
    </xf>
    <xf numFmtId="0" fontId="4" fillId="0" borderId="2" xfId="23" applyFont="1" applyFill="1" applyBorder="1" applyAlignment="1">
      <alignment horizontal="center"/>
      <protection/>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210</xdr:row>
      <xdr:rowOff>0</xdr:rowOff>
    </xdr:from>
    <xdr:to>
      <xdr:col>7</xdr:col>
      <xdr:colOff>0</xdr:colOff>
      <xdr:row>210</xdr:row>
      <xdr:rowOff>0</xdr:rowOff>
    </xdr:to>
    <xdr:sp>
      <xdr:nvSpPr>
        <xdr:cNvPr id="1" name="TextBox 4"/>
        <xdr:cNvSpPr txBox="1">
          <a:spLocks noChangeArrowheads="1"/>
        </xdr:cNvSpPr>
      </xdr:nvSpPr>
      <xdr:spPr>
        <a:xfrm>
          <a:off x="266700" y="36480750"/>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210</xdr:row>
      <xdr:rowOff>0</xdr:rowOff>
    </xdr:from>
    <xdr:to>
      <xdr:col>6</xdr:col>
      <xdr:colOff>847725</xdr:colOff>
      <xdr:row>210</xdr:row>
      <xdr:rowOff>0</xdr:rowOff>
    </xdr:to>
    <xdr:sp>
      <xdr:nvSpPr>
        <xdr:cNvPr id="2" name="TextBox 5"/>
        <xdr:cNvSpPr txBox="1">
          <a:spLocks noChangeArrowheads="1"/>
        </xdr:cNvSpPr>
      </xdr:nvSpPr>
      <xdr:spPr>
        <a:xfrm>
          <a:off x="428625" y="36480750"/>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218</xdr:row>
      <xdr:rowOff>0</xdr:rowOff>
    </xdr:from>
    <xdr:to>
      <xdr:col>7</xdr:col>
      <xdr:colOff>0</xdr:colOff>
      <xdr:row>218</xdr:row>
      <xdr:rowOff>0</xdr:rowOff>
    </xdr:to>
    <xdr:sp>
      <xdr:nvSpPr>
        <xdr:cNvPr id="3" name="TextBox 7"/>
        <xdr:cNvSpPr txBox="1">
          <a:spLocks noChangeArrowheads="1"/>
        </xdr:cNvSpPr>
      </xdr:nvSpPr>
      <xdr:spPr>
        <a:xfrm>
          <a:off x="257175" y="37776150"/>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290</xdr:row>
      <xdr:rowOff>0</xdr:rowOff>
    </xdr:from>
    <xdr:to>
      <xdr:col>10</xdr:col>
      <xdr:colOff>0</xdr:colOff>
      <xdr:row>290</xdr:row>
      <xdr:rowOff>0</xdr:rowOff>
    </xdr:to>
    <xdr:sp>
      <xdr:nvSpPr>
        <xdr:cNvPr id="4" name="TextBox 12"/>
        <xdr:cNvSpPr txBox="1">
          <a:spLocks noChangeArrowheads="1"/>
        </xdr:cNvSpPr>
      </xdr:nvSpPr>
      <xdr:spPr>
        <a:xfrm>
          <a:off x="7305675" y="501967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290</xdr:row>
      <xdr:rowOff>0</xdr:rowOff>
    </xdr:from>
    <xdr:to>
      <xdr:col>10</xdr:col>
      <xdr:colOff>0</xdr:colOff>
      <xdr:row>290</xdr:row>
      <xdr:rowOff>0</xdr:rowOff>
    </xdr:to>
    <xdr:sp>
      <xdr:nvSpPr>
        <xdr:cNvPr id="5" name="TextBox 13"/>
        <xdr:cNvSpPr txBox="1">
          <a:spLocks noChangeArrowheads="1"/>
        </xdr:cNvSpPr>
      </xdr:nvSpPr>
      <xdr:spPr>
        <a:xfrm>
          <a:off x="7305675" y="501967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290</xdr:row>
      <xdr:rowOff>0</xdr:rowOff>
    </xdr:from>
    <xdr:to>
      <xdr:col>10</xdr:col>
      <xdr:colOff>0</xdr:colOff>
      <xdr:row>290</xdr:row>
      <xdr:rowOff>0</xdr:rowOff>
    </xdr:to>
    <xdr:sp>
      <xdr:nvSpPr>
        <xdr:cNvPr id="6" name="TextBox 14"/>
        <xdr:cNvSpPr txBox="1">
          <a:spLocks noChangeArrowheads="1"/>
        </xdr:cNvSpPr>
      </xdr:nvSpPr>
      <xdr:spPr>
        <a:xfrm>
          <a:off x="7305675" y="501967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290</xdr:row>
      <xdr:rowOff>0</xdr:rowOff>
    </xdr:from>
    <xdr:to>
      <xdr:col>10</xdr:col>
      <xdr:colOff>0</xdr:colOff>
      <xdr:row>290</xdr:row>
      <xdr:rowOff>0</xdr:rowOff>
    </xdr:to>
    <xdr:sp>
      <xdr:nvSpPr>
        <xdr:cNvPr id="7" name="TextBox 15"/>
        <xdr:cNvSpPr txBox="1">
          <a:spLocks noChangeArrowheads="1"/>
        </xdr:cNvSpPr>
      </xdr:nvSpPr>
      <xdr:spPr>
        <a:xfrm>
          <a:off x="7305675" y="5019675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290</xdr:row>
      <xdr:rowOff>0</xdr:rowOff>
    </xdr:from>
    <xdr:to>
      <xdr:col>10</xdr:col>
      <xdr:colOff>0</xdr:colOff>
      <xdr:row>290</xdr:row>
      <xdr:rowOff>0</xdr:rowOff>
    </xdr:to>
    <xdr:sp>
      <xdr:nvSpPr>
        <xdr:cNvPr id="8" name="TextBox 17"/>
        <xdr:cNvSpPr txBox="1">
          <a:spLocks noChangeArrowheads="1"/>
        </xdr:cNvSpPr>
      </xdr:nvSpPr>
      <xdr:spPr>
        <a:xfrm>
          <a:off x="7305675" y="5019675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290</xdr:row>
      <xdr:rowOff>0</xdr:rowOff>
    </xdr:from>
    <xdr:to>
      <xdr:col>10</xdr:col>
      <xdr:colOff>0</xdr:colOff>
      <xdr:row>290</xdr:row>
      <xdr:rowOff>0</xdr:rowOff>
    </xdr:to>
    <xdr:sp>
      <xdr:nvSpPr>
        <xdr:cNvPr id="9" name="TextBox 18"/>
        <xdr:cNvSpPr txBox="1">
          <a:spLocks noChangeArrowheads="1"/>
        </xdr:cNvSpPr>
      </xdr:nvSpPr>
      <xdr:spPr>
        <a:xfrm>
          <a:off x="7305675" y="5019675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221</xdr:row>
      <xdr:rowOff>0</xdr:rowOff>
    </xdr:from>
    <xdr:to>
      <xdr:col>10</xdr:col>
      <xdr:colOff>0</xdr:colOff>
      <xdr:row>221</xdr:row>
      <xdr:rowOff>0</xdr:rowOff>
    </xdr:to>
    <xdr:sp>
      <xdr:nvSpPr>
        <xdr:cNvPr id="10" name="TextBox 21"/>
        <xdr:cNvSpPr txBox="1">
          <a:spLocks noChangeArrowheads="1"/>
        </xdr:cNvSpPr>
      </xdr:nvSpPr>
      <xdr:spPr>
        <a:xfrm>
          <a:off x="762000" y="38261925"/>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221</xdr:row>
      <xdr:rowOff>0</xdr:rowOff>
    </xdr:from>
    <xdr:to>
      <xdr:col>9</xdr:col>
      <xdr:colOff>838200</xdr:colOff>
      <xdr:row>221</xdr:row>
      <xdr:rowOff>0</xdr:rowOff>
    </xdr:to>
    <xdr:sp>
      <xdr:nvSpPr>
        <xdr:cNvPr id="11" name="TextBox 22"/>
        <xdr:cNvSpPr txBox="1">
          <a:spLocks noChangeArrowheads="1"/>
        </xdr:cNvSpPr>
      </xdr:nvSpPr>
      <xdr:spPr>
        <a:xfrm>
          <a:off x="762000" y="38261925"/>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221</xdr:row>
      <xdr:rowOff>0</xdr:rowOff>
    </xdr:from>
    <xdr:to>
      <xdr:col>9</xdr:col>
      <xdr:colOff>828675</xdr:colOff>
      <xdr:row>221</xdr:row>
      <xdr:rowOff>0</xdr:rowOff>
    </xdr:to>
    <xdr:sp>
      <xdr:nvSpPr>
        <xdr:cNvPr id="12" name="TextBox 23"/>
        <xdr:cNvSpPr txBox="1">
          <a:spLocks noChangeArrowheads="1"/>
        </xdr:cNvSpPr>
      </xdr:nvSpPr>
      <xdr:spPr>
        <a:xfrm>
          <a:off x="428625" y="38261925"/>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146</xdr:row>
      <xdr:rowOff>0</xdr:rowOff>
    </xdr:from>
    <xdr:to>
      <xdr:col>10</xdr:col>
      <xdr:colOff>0</xdr:colOff>
      <xdr:row>146</xdr:row>
      <xdr:rowOff>0</xdr:rowOff>
    </xdr:to>
    <xdr:sp>
      <xdr:nvSpPr>
        <xdr:cNvPr id="13" name="TextBox 28"/>
        <xdr:cNvSpPr txBox="1">
          <a:spLocks noChangeArrowheads="1"/>
        </xdr:cNvSpPr>
      </xdr:nvSpPr>
      <xdr:spPr>
        <a:xfrm>
          <a:off x="438150" y="24355425"/>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146</xdr:row>
      <xdr:rowOff>0</xdr:rowOff>
    </xdr:from>
    <xdr:to>
      <xdr:col>10</xdr:col>
      <xdr:colOff>0</xdr:colOff>
      <xdr:row>146</xdr:row>
      <xdr:rowOff>0</xdr:rowOff>
    </xdr:to>
    <xdr:sp>
      <xdr:nvSpPr>
        <xdr:cNvPr id="14" name="TextBox 38"/>
        <xdr:cNvSpPr txBox="1">
          <a:spLocks noChangeArrowheads="1"/>
        </xdr:cNvSpPr>
      </xdr:nvSpPr>
      <xdr:spPr>
        <a:xfrm>
          <a:off x="438150" y="24355425"/>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356"/>
  <sheetViews>
    <sheetView tabSelected="1" workbookViewId="0" topLeftCell="B1">
      <pane ySplit="10140" topLeftCell="BM270" activePane="topLeft" state="split"/>
      <selection pane="topLeft" activeCell="F255" sqref="F255"/>
      <selection pane="bottomLeft" activeCell="B166" sqref="B166"/>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8"/>
      <c r="B2" s="152"/>
      <c r="C2" s="152"/>
      <c r="D2" s="152"/>
      <c r="E2" s="152"/>
      <c r="F2" s="152"/>
      <c r="G2" s="152"/>
      <c r="H2" s="152"/>
      <c r="I2" s="152"/>
      <c r="J2" s="152"/>
    </row>
    <row r="3" spans="1:10" ht="18">
      <c r="A3" s="8" t="s">
        <v>208</v>
      </c>
      <c r="B3" s="152"/>
      <c r="C3" s="152"/>
      <c r="D3" s="152"/>
      <c r="E3" s="152"/>
      <c r="F3" s="152"/>
      <c r="G3" s="152"/>
      <c r="H3" s="152"/>
      <c r="I3" s="152"/>
      <c r="J3" s="152"/>
    </row>
    <row r="4" spans="1:10" ht="14.25">
      <c r="A4" s="12"/>
      <c r="B4" s="152"/>
      <c r="C4" s="152"/>
      <c r="D4" s="152"/>
      <c r="E4" s="152"/>
      <c r="F4" s="152"/>
      <c r="G4" s="152"/>
      <c r="H4" s="152"/>
      <c r="I4" s="152"/>
      <c r="J4" s="152"/>
    </row>
    <row r="5" spans="1:10" ht="15">
      <c r="A5" s="45" t="s">
        <v>260</v>
      </c>
      <c r="B5" s="152"/>
      <c r="C5" s="152"/>
      <c r="D5" s="152"/>
      <c r="E5" s="152"/>
      <c r="F5" s="152"/>
      <c r="G5" s="152"/>
      <c r="H5" s="152"/>
      <c r="I5" s="152"/>
      <c r="J5" s="152"/>
    </row>
    <row r="6" spans="1:10" ht="6.75" customHeight="1" thickBot="1">
      <c r="A6" s="196"/>
      <c r="B6" s="197"/>
      <c r="C6" s="197"/>
      <c r="D6" s="197"/>
      <c r="E6" s="197"/>
      <c r="F6" s="197"/>
      <c r="G6" s="197"/>
      <c r="H6" s="197"/>
      <c r="I6" s="197"/>
      <c r="J6" s="197"/>
    </row>
    <row r="7" spans="1:10" ht="15">
      <c r="A7" s="45"/>
      <c r="B7" s="152"/>
      <c r="C7" s="152"/>
      <c r="D7" s="152"/>
      <c r="E7" s="152"/>
      <c r="F7" s="152"/>
      <c r="G7" s="152"/>
      <c r="H7" s="152"/>
      <c r="I7" s="152"/>
      <c r="J7" s="152"/>
    </row>
    <row r="8" spans="1:10" ht="15">
      <c r="A8" s="45"/>
      <c r="B8" s="152"/>
      <c r="C8" s="152"/>
      <c r="D8" s="152"/>
      <c r="E8" s="152"/>
      <c r="F8" s="152"/>
      <c r="G8" s="152"/>
      <c r="H8" s="152"/>
      <c r="I8" s="152"/>
      <c r="J8" s="152"/>
    </row>
    <row r="9" spans="1:10" ht="15">
      <c r="A9" s="198" t="s">
        <v>146</v>
      </c>
      <c r="B9" s="198" t="s">
        <v>147</v>
      </c>
      <c r="C9" s="199"/>
      <c r="D9" s="199"/>
      <c r="E9" s="199"/>
      <c r="F9" s="199"/>
      <c r="G9" s="199"/>
      <c r="H9" s="199"/>
      <c r="I9" s="199"/>
      <c r="J9" s="199"/>
    </row>
    <row r="10" spans="1:10" ht="12.75">
      <c r="A10" s="153"/>
      <c r="B10" s="153"/>
      <c r="C10" s="153"/>
      <c r="D10" s="153"/>
      <c r="E10" s="153"/>
      <c r="F10" s="153"/>
      <c r="G10" s="153"/>
      <c r="H10" s="153"/>
      <c r="I10" s="153"/>
      <c r="J10" s="153"/>
    </row>
    <row r="12" spans="1:3" ht="12.75">
      <c r="A12" s="154" t="s">
        <v>90</v>
      </c>
      <c r="B12" s="155" t="s">
        <v>32</v>
      </c>
      <c r="C12" s="155"/>
    </row>
    <row r="13" spans="1:3" ht="12.75">
      <c r="A13" s="154"/>
      <c r="B13" s="155"/>
      <c r="C13" s="155"/>
    </row>
    <row r="14" spans="1:10" ht="12.75">
      <c r="A14" s="154"/>
      <c r="B14" s="335" t="s">
        <v>261</v>
      </c>
      <c r="C14" s="336"/>
      <c r="D14" s="336"/>
      <c r="E14" s="336"/>
      <c r="F14" s="336"/>
      <c r="G14" s="336"/>
      <c r="H14" s="336"/>
      <c r="I14" s="336"/>
      <c r="J14" s="336"/>
    </row>
    <row r="15" spans="1:10" ht="12.75">
      <c r="A15" s="154"/>
      <c r="B15" s="336"/>
      <c r="C15" s="336"/>
      <c r="D15" s="336"/>
      <c r="E15" s="336"/>
      <c r="F15" s="336"/>
      <c r="G15" s="336"/>
      <c r="H15" s="336"/>
      <c r="I15" s="336"/>
      <c r="J15" s="336"/>
    </row>
    <row r="16" spans="1:10" ht="12.75">
      <c r="A16" s="154"/>
      <c r="B16" s="336"/>
      <c r="C16" s="336"/>
      <c r="D16" s="336"/>
      <c r="E16" s="336"/>
      <c r="F16" s="336"/>
      <c r="G16" s="336"/>
      <c r="H16" s="336"/>
      <c r="I16" s="336"/>
      <c r="J16" s="336"/>
    </row>
    <row r="17" spans="1:10" ht="12.75">
      <c r="A17" s="154"/>
      <c r="B17" s="83"/>
      <c r="C17" s="83"/>
      <c r="D17" s="83"/>
      <c r="E17" s="83"/>
      <c r="F17" s="83"/>
      <c r="G17" s="83"/>
      <c r="H17" s="83"/>
      <c r="I17" s="83"/>
      <c r="J17" s="83"/>
    </row>
    <row r="18" spans="1:10" ht="12.75">
      <c r="A18" s="154"/>
      <c r="B18" s="335" t="s">
        <v>316</v>
      </c>
      <c r="C18" s="336"/>
      <c r="D18" s="336"/>
      <c r="E18" s="336"/>
      <c r="F18" s="336"/>
      <c r="G18" s="336"/>
      <c r="H18" s="336"/>
      <c r="I18" s="336"/>
      <c r="J18" s="336"/>
    </row>
    <row r="19" spans="1:10" ht="12.75">
      <c r="A19" s="154"/>
      <c r="B19" s="336"/>
      <c r="C19" s="336"/>
      <c r="D19" s="336"/>
      <c r="E19" s="336"/>
      <c r="F19" s="336"/>
      <c r="G19" s="336"/>
      <c r="H19" s="336"/>
      <c r="I19" s="336"/>
      <c r="J19" s="336"/>
    </row>
    <row r="20" spans="1:10" ht="26.25" customHeight="1">
      <c r="A20" s="154"/>
      <c r="B20" s="336"/>
      <c r="C20" s="336"/>
      <c r="D20" s="336"/>
      <c r="E20" s="336"/>
      <c r="F20" s="336"/>
      <c r="G20" s="336"/>
      <c r="H20" s="336"/>
      <c r="I20" s="336"/>
      <c r="J20" s="336"/>
    </row>
    <row r="21" spans="1:10" ht="12.75">
      <c r="A21" s="154"/>
      <c r="B21" s="83"/>
      <c r="C21" s="83"/>
      <c r="D21" s="83"/>
      <c r="E21" s="83"/>
      <c r="F21" s="83"/>
      <c r="G21" s="83"/>
      <c r="H21" s="83"/>
      <c r="I21" s="83"/>
      <c r="J21" s="83"/>
    </row>
    <row r="22" spans="1:10" ht="12.75">
      <c r="A22" s="154"/>
      <c r="B22" s="316" t="s">
        <v>266</v>
      </c>
      <c r="C22" s="83" t="s">
        <v>262</v>
      </c>
      <c r="D22" s="252" t="s">
        <v>263</v>
      </c>
      <c r="E22" s="315"/>
      <c r="F22" s="315"/>
      <c r="G22" s="315"/>
      <c r="H22" s="83"/>
      <c r="I22" s="83"/>
      <c r="J22" s="83"/>
    </row>
    <row r="23" spans="1:10" ht="12.75">
      <c r="A23" s="154"/>
      <c r="B23" s="316"/>
      <c r="C23" s="83"/>
      <c r="D23" s="252"/>
      <c r="E23" s="252"/>
      <c r="F23" s="252"/>
      <c r="G23" s="252"/>
      <c r="H23" s="252"/>
      <c r="I23" s="252"/>
      <c r="J23" s="83"/>
    </row>
    <row r="24" spans="1:10" ht="12.75">
      <c r="A24" s="154"/>
      <c r="B24" s="335" t="s">
        <v>272</v>
      </c>
      <c r="C24" s="336"/>
      <c r="D24" s="336"/>
      <c r="E24" s="336"/>
      <c r="F24" s="336"/>
      <c r="G24" s="336"/>
      <c r="H24" s="336"/>
      <c r="I24" s="336"/>
      <c r="J24" s="336"/>
    </row>
    <row r="25" spans="1:10" ht="12.75">
      <c r="A25" s="154"/>
      <c r="B25" s="336"/>
      <c r="C25" s="336"/>
      <c r="D25" s="336"/>
      <c r="E25" s="336"/>
      <c r="F25" s="336"/>
      <c r="G25" s="336"/>
      <c r="H25" s="336"/>
      <c r="I25" s="336"/>
      <c r="J25" s="336"/>
    </row>
    <row r="26" spans="1:10" ht="38.25" customHeight="1">
      <c r="A26" s="154"/>
      <c r="B26" s="336"/>
      <c r="C26" s="336"/>
      <c r="D26" s="336"/>
      <c r="E26" s="336"/>
      <c r="F26" s="336"/>
      <c r="G26" s="336"/>
      <c r="H26" s="336"/>
      <c r="I26" s="336"/>
      <c r="J26" s="336"/>
    </row>
    <row r="27" spans="1:10" ht="12.75">
      <c r="A27" s="154"/>
      <c r="B27" s="322" t="s">
        <v>271</v>
      </c>
      <c r="C27" s="83"/>
      <c r="D27" s="252"/>
      <c r="E27" s="252"/>
      <c r="F27" s="252"/>
      <c r="G27" s="252"/>
      <c r="H27" s="252"/>
      <c r="I27" s="252"/>
      <c r="J27" s="83"/>
    </row>
    <row r="28" spans="1:10" ht="12.75">
      <c r="A28" s="154"/>
      <c r="B28" s="335" t="s">
        <v>273</v>
      </c>
      <c r="C28" s="336"/>
      <c r="D28" s="336"/>
      <c r="E28" s="336"/>
      <c r="F28" s="336"/>
      <c r="G28" s="336"/>
      <c r="H28" s="336"/>
      <c r="I28" s="336"/>
      <c r="J28" s="336"/>
    </row>
    <row r="29" spans="1:10" ht="12.75">
      <c r="A29" s="154"/>
      <c r="B29" s="336"/>
      <c r="C29" s="336"/>
      <c r="D29" s="336"/>
      <c r="E29" s="336"/>
      <c r="F29" s="336"/>
      <c r="G29" s="336"/>
      <c r="H29" s="336"/>
      <c r="I29" s="336"/>
      <c r="J29" s="336"/>
    </row>
    <row r="30" spans="1:10" ht="12.75" hidden="1">
      <c r="A30" s="154"/>
      <c r="B30" s="336"/>
      <c r="C30" s="336"/>
      <c r="D30" s="336"/>
      <c r="E30" s="336"/>
      <c r="F30" s="336"/>
      <c r="G30" s="336"/>
      <c r="H30" s="336"/>
      <c r="I30" s="336"/>
      <c r="J30" s="336"/>
    </row>
    <row r="31" spans="1:10" ht="12.75">
      <c r="A31" s="154"/>
      <c r="B31" s="316"/>
      <c r="C31" s="83"/>
      <c r="D31" s="252"/>
      <c r="E31" s="252"/>
      <c r="F31" s="252"/>
      <c r="G31" s="252"/>
      <c r="H31" s="252"/>
      <c r="I31" s="252"/>
      <c r="J31" s="83"/>
    </row>
    <row r="32" spans="1:10" ht="12.75">
      <c r="A32" s="154"/>
      <c r="B32" s="323" t="s">
        <v>320</v>
      </c>
      <c r="C32" s="324"/>
      <c r="D32" s="324"/>
      <c r="E32" s="324"/>
      <c r="F32" s="324"/>
      <c r="G32" s="324"/>
      <c r="H32" s="324"/>
      <c r="I32" s="324"/>
      <c r="J32" s="324"/>
    </row>
    <row r="33" spans="1:10" ht="12.75">
      <c r="A33" s="154"/>
      <c r="B33" s="324"/>
      <c r="C33" s="324"/>
      <c r="D33" s="324"/>
      <c r="E33" s="324"/>
      <c r="F33" s="324"/>
      <c r="G33" s="324"/>
      <c r="H33" s="324"/>
      <c r="I33" s="324"/>
      <c r="J33" s="324"/>
    </row>
    <row r="34" spans="1:10" ht="12.75">
      <c r="A34" s="154"/>
      <c r="B34" s="324"/>
      <c r="C34" s="324"/>
      <c r="D34" s="324"/>
      <c r="E34" s="324"/>
      <c r="F34" s="326" t="s">
        <v>321</v>
      </c>
      <c r="G34" s="324"/>
      <c r="H34" s="324"/>
      <c r="I34" s="324"/>
      <c r="J34" s="324"/>
    </row>
    <row r="35" spans="1:10" ht="12.75">
      <c r="A35" s="154"/>
      <c r="B35" s="324"/>
      <c r="C35" s="324"/>
      <c r="D35" s="324"/>
      <c r="E35" s="326" t="s">
        <v>276</v>
      </c>
      <c r="F35" s="326" t="s">
        <v>278</v>
      </c>
      <c r="G35" s="326" t="s">
        <v>281</v>
      </c>
      <c r="H35" s="324"/>
      <c r="I35" s="324"/>
      <c r="J35" s="324"/>
    </row>
    <row r="36" spans="1:10" ht="12.75">
      <c r="A36" s="154"/>
      <c r="B36" s="325"/>
      <c r="C36" s="324"/>
      <c r="D36" s="324"/>
      <c r="E36" s="326" t="s">
        <v>277</v>
      </c>
      <c r="F36" s="326" t="s">
        <v>279</v>
      </c>
      <c r="G36" s="326" t="s">
        <v>282</v>
      </c>
      <c r="H36" s="324"/>
      <c r="I36" s="324"/>
      <c r="J36" s="324"/>
    </row>
    <row r="37" spans="1:10" ht="12.75">
      <c r="A37" s="154"/>
      <c r="B37" s="325"/>
      <c r="C37" s="324"/>
      <c r="D37" s="324"/>
      <c r="E37" s="326" t="s">
        <v>280</v>
      </c>
      <c r="F37" s="326" t="s">
        <v>280</v>
      </c>
      <c r="G37" s="326" t="s">
        <v>280</v>
      </c>
      <c r="H37" s="324"/>
      <c r="I37" s="324"/>
      <c r="J37" s="324"/>
    </row>
    <row r="38" spans="1:10" ht="12.75">
      <c r="A38" s="154"/>
      <c r="B38" s="325" t="s">
        <v>275</v>
      </c>
      <c r="C38" s="324"/>
      <c r="D38" s="324"/>
      <c r="H38" s="324"/>
      <c r="I38" s="324"/>
      <c r="J38" s="324"/>
    </row>
    <row r="39" spans="1:10" ht="12.75" customHeight="1">
      <c r="A39" s="154"/>
      <c r="B39" s="323" t="s">
        <v>285</v>
      </c>
      <c r="C39" s="83"/>
      <c r="D39" s="252"/>
      <c r="E39" s="327">
        <v>64030</v>
      </c>
      <c r="F39" s="327">
        <v>-3941</v>
      </c>
      <c r="G39" s="328">
        <f>+E39+F39</f>
        <v>60089</v>
      </c>
      <c r="H39" s="252"/>
      <c r="I39" s="252"/>
      <c r="J39" s="83"/>
    </row>
    <row r="40" spans="1:10" ht="12.75" customHeight="1">
      <c r="A40" s="154"/>
      <c r="B40" s="323" t="s">
        <v>274</v>
      </c>
      <c r="C40" s="83"/>
      <c r="D40" s="252"/>
      <c r="E40" s="327">
        <v>0</v>
      </c>
      <c r="F40" s="327">
        <v>3941</v>
      </c>
      <c r="G40" s="327">
        <f>+E40+F40</f>
        <v>3941</v>
      </c>
      <c r="H40" s="252"/>
      <c r="I40" s="252"/>
      <c r="J40" s="83"/>
    </row>
    <row r="41" spans="1:10" ht="12.75" customHeight="1">
      <c r="A41" s="154"/>
      <c r="B41" s="323"/>
      <c r="C41" s="83"/>
      <c r="D41" s="252"/>
      <c r="E41" s="252"/>
      <c r="F41" s="252"/>
      <c r="G41" s="252"/>
      <c r="H41" s="252"/>
      <c r="I41" s="252"/>
      <c r="J41" s="83"/>
    </row>
    <row r="42" spans="1:10" ht="12.75">
      <c r="A42" s="154"/>
      <c r="B42" s="316"/>
      <c r="C42" s="83"/>
      <c r="D42" s="252"/>
      <c r="E42" s="252"/>
      <c r="F42" s="252"/>
      <c r="G42" s="252"/>
      <c r="H42" s="252"/>
      <c r="I42" s="252"/>
      <c r="J42" s="83"/>
    </row>
    <row r="43" spans="1:10" ht="12.75">
      <c r="A43" s="154"/>
      <c r="B43" s="316" t="s">
        <v>267</v>
      </c>
      <c r="C43" s="83" t="s">
        <v>264</v>
      </c>
      <c r="D43" s="252" t="s">
        <v>265</v>
      </c>
      <c r="E43" s="252"/>
      <c r="F43" s="252"/>
      <c r="G43" s="252"/>
      <c r="H43" s="252"/>
      <c r="I43" s="252"/>
      <c r="J43" s="83"/>
    </row>
    <row r="44" spans="1:10" ht="12.75">
      <c r="A44" s="154"/>
      <c r="B44" s="316"/>
      <c r="C44" s="83"/>
      <c r="D44" s="252"/>
      <c r="E44" s="252"/>
      <c r="F44" s="252"/>
      <c r="G44" s="252"/>
      <c r="H44" s="252"/>
      <c r="I44" s="252"/>
      <c r="J44" s="83"/>
    </row>
    <row r="45" spans="1:10" ht="12.75">
      <c r="A45" s="154"/>
      <c r="B45" s="335" t="s">
        <v>283</v>
      </c>
      <c r="C45" s="336"/>
      <c r="D45" s="336"/>
      <c r="E45" s="336"/>
      <c r="F45" s="336"/>
      <c r="G45" s="336"/>
      <c r="H45" s="336"/>
      <c r="I45" s="336"/>
      <c r="J45" s="336"/>
    </row>
    <row r="46" spans="1:10" ht="12.75">
      <c r="A46" s="154"/>
      <c r="B46" s="336"/>
      <c r="C46" s="336"/>
      <c r="D46" s="336"/>
      <c r="E46" s="336"/>
      <c r="F46" s="336"/>
      <c r="G46" s="336"/>
      <c r="H46" s="336"/>
      <c r="I46" s="336"/>
      <c r="J46" s="336"/>
    </row>
    <row r="47" spans="1:10" ht="12.75" hidden="1">
      <c r="A47" s="154"/>
      <c r="B47" s="336"/>
      <c r="C47" s="336"/>
      <c r="D47" s="336"/>
      <c r="E47" s="336"/>
      <c r="F47" s="336"/>
      <c r="G47" s="336"/>
      <c r="H47" s="336"/>
      <c r="I47" s="336"/>
      <c r="J47" s="336"/>
    </row>
    <row r="48" spans="1:10" ht="12.75">
      <c r="A48" s="154"/>
      <c r="B48" s="83"/>
      <c r="C48" s="83"/>
      <c r="D48" s="83"/>
      <c r="E48" s="83"/>
      <c r="F48" s="83"/>
      <c r="G48" s="83"/>
      <c r="H48" s="83"/>
      <c r="I48" s="83"/>
      <c r="J48" s="83"/>
    </row>
    <row r="49" spans="1:10" ht="12.75">
      <c r="A49" s="154"/>
      <c r="B49" s="316" t="s">
        <v>292</v>
      </c>
      <c r="C49" s="83" t="s">
        <v>293</v>
      </c>
      <c r="D49" s="315" t="s">
        <v>294</v>
      </c>
      <c r="E49" s="83"/>
      <c r="F49" s="83"/>
      <c r="G49" s="83"/>
      <c r="H49" s="83"/>
      <c r="I49" s="83"/>
      <c r="J49" s="83"/>
    </row>
    <row r="50" spans="1:10" ht="12.75">
      <c r="A50" s="154"/>
      <c r="B50" s="83"/>
      <c r="C50" s="83"/>
      <c r="D50" s="83"/>
      <c r="E50" s="83"/>
      <c r="F50" s="83"/>
      <c r="G50" s="83"/>
      <c r="H50" s="83"/>
      <c r="I50" s="83"/>
      <c r="J50" s="83"/>
    </row>
    <row r="51" spans="1:10" ht="12.75">
      <c r="A51" s="154"/>
      <c r="B51" s="315" t="s">
        <v>295</v>
      </c>
      <c r="C51" s="83"/>
      <c r="D51" s="83"/>
      <c r="E51" s="83"/>
      <c r="F51" s="83"/>
      <c r="G51" s="83"/>
      <c r="H51" s="83"/>
      <c r="I51" s="83"/>
      <c r="J51" s="83"/>
    </row>
    <row r="52" spans="1:10" ht="12.75">
      <c r="A52" s="154"/>
      <c r="B52" s="83"/>
      <c r="C52" s="83"/>
      <c r="D52" s="83"/>
      <c r="E52" s="83"/>
      <c r="F52" s="83"/>
      <c r="G52" s="83"/>
      <c r="H52" s="83"/>
      <c r="I52" s="83"/>
      <c r="J52" s="83"/>
    </row>
    <row r="53" spans="1:10" ht="12.75">
      <c r="A53" s="154"/>
      <c r="B53" s="316" t="s">
        <v>296</v>
      </c>
      <c r="C53" s="83" t="s">
        <v>297</v>
      </c>
      <c r="D53" s="83" t="s">
        <v>298</v>
      </c>
      <c r="E53" s="83"/>
      <c r="F53" s="83"/>
      <c r="G53" s="83"/>
      <c r="H53" s="83"/>
      <c r="I53" s="83"/>
      <c r="J53" s="83"/>
    </row>
    <row r="54" spans="1:10" ht="12.75">
      <c r="A54" s="154"/>
      <c r="B54" s="83"/>
      <c r="C54" s="83"/>
      <c r="D54" s="83"/>
      <c r="E54" s="83"/>
      <c r="F54" s="83"/>
      <c r="G54" s="83"/>
      <c r="H54" s="83"/>
      <c r="I54" s="83"/>
      <c r="J54" s="83"/>
    </row>
    <row r="55" spans="1:10" ht="12.75">
      <c r="A55" s="154"/>
      <c r="B55" s="316" t="s">
        <v>299</v>
      </c>
      <c r="C55" s="83" t="s">
        <v>300</v>
      </c>
      <c r="D55" s="83" t="s">
        <v>323</v>
      </c>
      <c r="E55" s="83"/>
      <c r="F55" s="83"/>
      <c r="G55" s="83"/>
      <c r="H55" s="83"/>
      <c r="I55" s="83"/>
      <c r="J55" s="83"/>
    </row>
    <row r="56" spans="1:10" ht="12.75">
      <c r="A56" s="154"/>
      <c r="B56" s="83"/>
      <c r="C56" s="83"/>
      <c r="D56" s="83"/>
      <c r="E56" s="83"/>
      <c r="F56" s="83"/>
      <c r="G56" s="83"/>
      <c r="H56" s="83"/>
      <c r="I56" s="83"/>
      <c r="J56" s="83"/>
    </row>
    <row r="57" spans="1:10" ht="12.75">
      <c r="A57" s="154"/>
      <c r="B57" s="316" t="s">
        <v>301</v>
      </c>
      <c r="C57" s="83" t="s">
        <v>303</v>
      </c>
      <c r="D57" s="83" t="s">
        <v>304</v>
      </c>
      <c r="E57" s="83"/>
      <c r="F57" s="83"/>
      <c r="G57" s="83"/>
      <c r="H57" s="83"/>
      <c r="I57" s="83"/>
      <c r="J57" s="83"/>
    </row>
    <row r="58" spans="1:10" ht="12.75">
      <c r="A58" s="154"/>
      <c r="B58" s="83"/>
      <c r="C58" s="83"/>
      <c r="D58" s="83"/>
      <c r="E58" s="83"/>
      <c r="F58" s="83"/>
      <c r="G58" s="83"/>
      <c r="H58" s="83"/>
      <c r="I58" s="83"/>
      <c r="J58" s="83"/>
    </row>
    <row r="59" spans="1:10" ht="12.75">
      <c r="A59" s="154"/>
      <c r="B59" s="316" t="s">
        <v>305</v>
      </c>
      <c r="C59" s="83" t="s">
        <v>302</v>
      </c>
      <c r="D59" s="252" t="s">
        <v>306</v>
      </c>
      <c r="E59" s="252"/>
      <c r="F59" s="252"/>
      <c r="G59" s="252"/>
      <c r="H59" s="252"/>
      <c r="I59" s="252"/>
      <c r="J59" s="83"/>
    </row>
    <row r="60" spans="1:10" ht="12.75">
      <c r="A60" s="154"/>
      <c r="B60" s="316"/>
      <c r="C60" s="83"/>
      <c r="D60" s="252"/>
      <c r="E60" s="252"/>
      <c r="F60" s="252"/>
      <c r="G60" s="252"/>
      <c r="H60" s="252"/>
      <c r="I60" s="252"/>
      <c r="J60" s="83"/>
    </row>
    <row r="61" spans="1:10" ht="12.75">
      <c r="A61" s="154"/>
      <c r="B61" s="316" t="s">
        <v>307</v>
      </c>
      <c r="C61" s="83" t="s">
        <v>308</v>
      </c>
      <c r="D61" s="252" t="s">
        <v>322</v>
      </c>
      <c r="E61" s="252"/>
      <c r="F61" s="252"/>
      <c r="G61" s="252"/>
      <c r="H61" s="252"/>
      <c r="I61" s="252"/>
      <c r="J61" s="83"/>
    </row>
    <row r="62" spans="1:10" ht="12.75">
      <c r="A62" s="154"/>
      <c r="B62" s="316"/>
      <c r="C62" s="83"/>
      <c r="D62" s="252"/>
      <c r="E62" s="252"/>
      <c r="F62" s="252"/>
      <c r="G62" s="252"/>
      <c r="H62" s="252"/>
      <c r="I62" s="252"/>
      <c r="J62" s="83"/>
    </row>
    <row r="63" spans="1:10" ht="12.75">
      <c r="A63" s="154"/>
      <c r="B63" s="316" t="s">
        <v>309</v>
      </c>
      <c r="C63" s="83" t="s">
        <v>310</v>
      </c>
      <c r="D63" s="252" t="s">
        <v>311</v>
      </c>
      <c r="E63" s="252"/>
      <c r="F63" s="252"/>
      <c r="G63" s="252"/>
      <c r="H63" s="252"/>
      <c r="I63" s="252"/>
      <c r="J63" s="83"/>
    </row>
    <row r="64" spans="1:10" ht="12.75">
      <c r="A64" s="154"/>
      <c r="B64" s="316"/>
      <c r="C64" s="83"/>
      <c r="D64" s="252"/>
      <c r="E64" s="252"/>
      <c r="F64" s="252"/>
      <c r="G64" s="252"/>
      <c r="H64" s="252"/>
      <c r="I64" s="252"/>
      <c r="J64" s="83"/>
    </row>
    <row r="65" spans="1:10" ht="12.75">
      <c r="A65" s="154"/>
      <c r="B65" s="316" t="s">
        <v>312</v>
      </c>
      <c r="C65" s="83" t="s">
        <v>313</v>
      </c>
      <c r="D65" s="252" t="s">
        <v>314</v>
      </c>
      <c r="E65" s="252"/>
      <c r="F65" s="252"/>
      <c r="G65" s="252"/>
      <c r="H65" s="252"/>
      <c r="I65" s="252"/>
      <c r="J65" s="83"/>
    </row>
    <row r="66" spans="1:10" ht="12.75">
      <c r="A66" s="154"/>
      <c r="B66" s="316"/>
      <c r="C66" s="83"/>
      <c r="D66" s="252"/>
      <c r="E66" s="252"/>
      <c r="F66" s="252"/>
      <c r="G66" s="252"/>
      <c r="H66" s="252"/>
      <c r="I66" s="252"/>
      <c r="J66" s="83"/>
    </row>
    <row r="67" spans="1:10" ht="12.75">
      <c r="A67" s="154"/>
      <c r="B67" s="323" t="s">
        <v>315</v>
      </c>
      <c r="C67" s="324"/>
      <c r="D67" s="324"/>
      <c r="E67" s="324"/>
      <c r="F67" s="324"/>
      <c r="G67" s="324"/>
      <c r="H67" s="324"/>
      <c r="I67" s="324"/>
      <c r="J67" s="324"/>
    </row>
    <row r="68" spans="1:10" ht="12.75">
      <c r="A68" s="154"/>
      <c r="B68" s="324"/>
      <c r="C68" s="324"/>
      <c r="D68" s="324"/>
      <c r="E68" s="324"/>
      <c r="F68" s="324"/>
      <c r="G68" s="324"/>
      <c r="H68" s="324"/>
      <c r="I68" s="324"/>
      <c r="J68" s="324"/>
    </row>
    <row r="69" spans="1:3" ht="12.75">
      <c r="A69" s="154"/>
      <c r="B69" s="155"/>
      <c r="C69" s="155"/>
    </row>
    <row r="70" spans="1:3" ht="13.5" customHeight="1">
      <c r="A70" s="154" t="s">
        <v>91</v>
      </c>
      <c r="B70" s="155" t="s">
        <v>33</v>
      </c>
      <c r="C70" s="155"/>
    </row>
    <row r="71" spans="1:3" ht="12.75">
      <c r="A71" s="154"/>
      <c r="B71" s="155"/>
      <c r="C71" s="155"/>
    </row>
    <row r="72" spans="1:10" ht="12.75">
      <c r="A72" s="154"/>
      <c r="B72" s="335" t="s">
        <v>214</v>
      </c>
      <c r="C72" s="336"/>
      <c r="D72" s="336"/>
      <c r="E72" s="336"/>
      <c r="F72" s="336"/>
      <c r="G72" s="336"/>
      <c r="H72" s="336"/>
      <c r="I72" s="336"/>
      <c r="J72" s="336"/>
    </row>
    <row r="73" spans="1:10" ht="12.75">
      <c r="A73" s="154"/>
      <c r="B73" s="84"/>
      <c r="C73" s="84"/>
      <c r="D73" s="84"/>
      <c r="E73" s="84"/>
      <c r="F73" s="84"/>
      <c r="G73" s="84"/>
      <c r="H73" s="84"/>
      <c r="I73" s="84"/>
      <c r="J73" s="84"/>
    </row>
    <row r="74" spans="1:3" ht="12.75">
      <c r="A74" s="154"/>
      <c r="B74" s="155"/>
      <c r="C74" s="155"/>
    </row>
    <row r="75" spans="1:3" ht="12.75">
      <c r="A75" s="154" t="s">
        <v>92</v>
      </c>
      <c r="B75" s="155" t="s">
        <v>34</v>
      </c>
      <c r="C75" s="155"/>
    </row>
    <row r="76" spans="1:3" ht="12.75">
      <c r="A76" s="154"/>
      <c r="B76" s="155"/>
      <c r="C76" s="155"/>
    </row>
    <row r="77" spans="1:10" ht="12" customHeight="1">
      <c r="A77" s="154"/>
      <c r="B77" s="337" t="s">
        <v>0</v>
      </c>
      <c r="C77" s="336"/>
      <c r="D77" s="336"/>
      <c r="E77" s="336"/>
      <c r="F77" s="336"/>
      <c r="G77" s="336"/>
      <c r="H77" s="336"/>
      <c r="I77" s="336"/>
      <c r="J77" s="336"/>
    </row>
    <row r="78" spans="1:3" ht="12.75">
      <c r="A78" s="154"/>
      <c r="C78" s="155"/>
    </row>
    <row r="79" spans="1:3" ht="12.75">
      <c r="A79" s="154"/>
      <c r="B79" s="155"/>
      <c r="C79" s="155"/>
    </row>
    <row r="80" spans="1:3" ht="12.75">
      <c r="A80" s="154" t="s">
        <v>93</v>
      </c>
      <c r="B80" s="155" t="s">
        <v>35</v>
      </c>
      <c r="C80" s="155"/>
    </row>
    <row r="81" spans="1:3" ht="12.75">
      <c r="A81" s="154"/>
      <c r="B81" s="155"/>
      <c r="C81" s="155"/>
    </row>
    <row r="82" spans="1:10" ht="12" customHeight="1">
      <c r="A82" s="154"/>
      <c r="B82" s="323" t="s">
        <v>232</v>
      </c>
      <c r="C82" s="324"/>
      <c r="D82" s="324"/>
      <c r="E82" s="324"/>
      <c r="F82" s="324"/>
      <c r="G82" s="324"/>
      <c r="H82" s="324"/>
      <c r="I82" s="324"/>
      <c r="J82" s="324"/>
    </row>
    <row r="83" spans="1:10" ht="12.75">
      <c r="A83" s="154"/>
      <c r="B83" s="84"/>
      <c r="C83" s="84"/>
      <c r="D83" s="84"/>
      <c r="E83" s="84"/>
      <c r="F83" s="84"/>
      <c r="G83" s="84"/>
      <c r="H83" s="84"/>
      <c r="I83" s="84"/>
      <c r="J83" s="84"/>
    </row>
    <row r="84" spans="1:3" ht="12.75">
      <c r="A84" s="154"/>
      <c r="C84" s="155"/>
    </row>
    <row r="85" spans="1:3" ht="12.75">
      <c r="A85" s="157" t="s">
        <v>94</v>
      </c>
      <c r="B85" s="155" t="s">
        <v>36</v>
      </c>
      <c r="C85" s="155"/>
    </row>
    <row r="86" spans="1:3" ht="12.75">
      <c r="A86" s="154"/>
      <c r="B86" s="155"/>
      <c r="C86" s="155"/>
    </row>
    <row r="87" spans="1:3" ht="12.75">
      <c r="A87" s="154"/>
      <c r="B87" s="4" t="s">
        <v>143</v>
      </c>
      <c r="C87" s="155"/>
    </row>
    <row r="88" spans="1:3" ht="12.75">
      <c r="A88" s="154"/>
      <c r="B88" s="155"/>
      <c r="C88" s="155"/>
    </row>
    <row r="89" spans="1:3" ht="12.75">
      <c r="A89" s="154"/>
      <c r="B89" s="155"/>
      <c r="C89" s="155"/>
    </row>
    <row r="90" spans="1:3" ht="12.75">
      <c r="A90" s="154" t="s">
        <v>95</v>
      </c>
      <c r="B90" s="155" t="s">
        <v>27</v>
      </c>
      <c r="C90" s="155"/>
    </row>
    <row r="91" spans="1:3" ht="12.75">
      <c r="A91" s="154"/>
      <c r="B91" s="155"/>
      <c r="C91" s="155"/>
    </row>
    <row r="92" spans="1:10" ht="12.75" customHeight="1">
      <c r="A92" s="154"/>
      <c r="B92" s="335" t="s">
        <v>1</v>
      </c>
      <c r="C92" s="336"/>
      <c r="D92" s="336"/>
      <c r="E92" s="336"/>
      <c r="F92" s="336"/>
      <c r="G92" s="336"/>
      <c r="H92" s="336"/>
      <c r="I92" s="336"/>
      <c r="J92" s="336"/>
    </row>
    <row r="93" spans="1:10" ht="12.75">
      <c r="A93" s="154"/>
      <c r="B93" s="336"/>
      <c r="C93" s="336"/>
      <c r="D93" s="336"/>
      <c r="E93" s="336"/>
      <c r="F93" s="336"/>
      <c r="G93" s="336"/>
      <c r="H93" s="336"/>
      <c r="I93" s="336"/>
      <c r="J93" s="336"/>
    </row>
    <row r="94" spans="1:3" ht="12.75">
      <c r="A94" s="154"/>
      <c r="B94" s="155"/>
      <c r="C94" s="155"/>
    </row>
    <row r="95" spans="1:3" ht="12.75">
      <c r="A95" s="154"/>
      <c r="B95" s="155"/>
      <c r="C95" s="155"/>
    </row>
    <row r="96" spans="1:5" ht="12.75">
      <c r="A96" s="157" t="s">
        <v>96</v>
      </c>
      <c r="B96" s="155" t="s">
        <v>37</v>
      </c>
      <c r="C96" s="155"/>
      <c r="E96" s="158"/>
    </row>
    <row r="97" spans="1:3" ht="12.75">
      <c r="A97" s="154"/>
      <c r="B97" s="155"/>
      <c r="C97" s="155"/>
    </row>
    <row r="98" spans="1:10" ht="12.75">
      <c r="A98" s="154"/>
      <c r="B98" s="335" t="s">
        <v>259</v>
      </c>
      <c r="C98" s="336"/>
      <c r="D98" s="336"/>
      <c r="E98" s="336"/>
      <c r="F98" s="336"/>
      <c r="G98" s="336"/>
      <c r="H98" s="336"/>
      <c r="I98" s="336"/>
      <c r="J98" s="336"/>
    </row>
    <row r="99" spans="1:3" ht="12.75">
      <c r="A99" s="154"/>
      <c r="C99" s="155"/>
    </row>
    <row r="100" spans="1:2" ht="12.75">
      <c r="A100" s="154"/>
      <c r="B100" s="155"/>
    </row>
    <row r="101" spans="1:9" ht="12.75">
      <c r="A101" s="154" t="s">
        <v>97</v>
      </c>
      <c r="B101" s="159" t="s">
        <v>28</v>
      </c>
      <c r="C101" s="155"/>
      <c r="E101" s="120"/>
      <c r="F101" s="120"/>
      <c r="G101" s="120"/>
      <c r="H101" s="120"/>
      <c r="I101" s="120"/>
    </row>
    <row r="102" spans="1:9" ht="12.75">
      <c r="A102" s="154"/>
      <c r="B102" s="159"/>
      <c r="C102" s="155"/>
      <c r="E102" s="120"/>
      <c r="F102" s="120"/>
      <c r="G102" s="120"/>
      <c r="H102" s="120"/>
      <c r="I102" s="120"/>
    </row>
    <row r="103" spans="1:9" ht="12.75">
      <c r="A103" s="157"/>
      <c r="B103" s="4" t="s">
        <v>133</v>
      </c>
      <c r="C103" s="155"/>
      <c r="E103" s="120"/>
      <c r="F103" s="120"/>
      <c r="G103" s="120"/>
      <c r="H103" s="120"/>
      <c r="I103" s="120"/>
    </row>
    <row r="104" spans="1:9" ht="12.75">
      <c r="A104" s="157"/>
      <c r="C104" s="155"/>
      <c r="E104" s="120"/>
      <c r="F104" s="120"/>
      <c r="G104" s="120"/>
      <c r="H104" s="120"/>
      <c r="I104" s="120"/>
    </row>
    <row r="105" spans="1:9" ht="12.75">
      <c r="A105" s="157"/>
      <c r="B105" s="4" t="s">
        <v>124</v>
      </c>
      <c r="C105" s="155"/>
      <c r="E105" s="120"/>
      <c r="F105" s="120"/>
      <c r="G105" s="120"/>
      <c r="H105" s="120"/>
      <c r="I105" s="120"/>
    </row>
    <row r="106" spans="1:9" ht="12.75">
      <c r="A106" s="157"/>
      <c r="C106" s="155"/>
      <c r="E106" s="120"/>
      <c r="F106" s="120"/>
      <c r="G106" s="120"/>
      <c r="H106" s="120"/>
      <c r="I106" s="120"/>
    </row>
    <row r="107" spans="1:9" ht="12.75">
      <c r="A107" s="157"/>
      <c r="C107" s="155"/>
      <c r="D107" s="4" t="s">
        <v>125</v>
      </c>
      <c r="E107" s="160" t="s">
        <v>219</v>
      </c>
      <c r="F107" s="120"/>
      <c r="G107" s="120"/>
      <c r="H107" s="120"/>
      <c r="I107" s="120"/>
    </row>
    <row r="108" spans="1:9" ht="12.75">
      <c r="A108" s="157"/>
      <c r="C108" s="155"/>
      <c r="E108" s="120"/>
      <c r="F108" s="120"/>
      <c r="G108" s="120"/>
      <c r="H108" s="120"/>
      <c r="I108" s="120"/>
    </row>
    <row r="109" spans="1:9" ht="12.75">
      <c r="A109" s="157"/>
      <c r="C109" s="155"/>
      <c r="D109" s="4" t="s">
        <v>126</v>
      </c>
      <c r="E109" s="160" t="s">
        <v>144</v>
      </c>
      <c r="F109" s="120"/>
      <c r="G109" s="120"/>
      <c r="H109" s="120"/>
      <c r="I109" s="120"/>
    </row>
    <row r="110" spans="1:9" ht="12.75">
      <c r="A110" s="157"/>
      <c r="C110" s="155"/>
      <c r="E110" s="120"/>
      <c r="F110" s="120"/>
      <c r="G110" s="120"/>
      <c r="H110" s="120"/>
      <c r="I110" s="120"/>
    </row>
    <row r="111" spans="1:9" ht="12.75">
      <c r="A111" s="157"/>
      <c r="C111" s="155"/>
      <c r="D111" s="4" t="s">
        <v>127</v>
      </c>
      <c r="E111" s="160" t="s">
        <v>164</v>
      </c>
      <c r="F111" s="120"/>
      <c r="G111" s="120"/>
      <c r="H111" s="120"/>
      <c r="I111" s="120"/>
    </row>
    <row r="112" spans="1:9" ht="12.75">
      <c r="A112" s="157"/>
      <c r="B112" s="155"/>
      <c r="C112" s="155"/>
      <c r="E112" s="160"/>
      <c r="F112" s="120"/>
      <c r="G112" s="120"/>
      <c r="H112" s="120"/>
      <c r="I112" s="120"/>
    </row>
    <row r="113" spans="1:9" ht="12.75">
      <c r="A113" s="157"/>
      <c r="B113" s="155"/>
      <c r="C113" s="155"/>
      <c r="E113" s="160"/>
      <c r="F113" s="120"/>
      <c r="G113" s="120"/>
      <c r="H113" s="120"/>
      <c r="I113" s="120"/>
    </row>
    <row r="114" spans="1:10" ht="13.5" thickBot="1">
      <c r="A114" s="157"/>
      <c r="B114" s="155"/>
      <c r="C114" s="155"/>
      <c r="E114" s="340" t="s">
        <v>45</v>
      </c>
      <c r="F114" s="340"/>
      <c r="G114" s="340"/>
      <c r="H114" s="340"/>
      <c r="I114" s="340"/>
      <c r="J114" s="340"/>
    </row>
    <row r="115" spans="1:10" ht="12.75">
      <c r="A115" s="157"/>
      <c r="B115" s="155"/>
      <c r="C115" s="155"/>
      <c r="E115" s="173"/>
      <c r="F115" s="173"/>
      <c r="G115" s="173"/>
      <c r="H115" s="173"/>
      <c r="I115" s="173"/>
      <c r="J115" s="173"/>
    </row>
    <row r="116" spans="1:10" ht="12.75">
      <c r="A116" s="157"/>
      <c r="B116" s="155"/>
      <c r="C116" s="155"/>
      <c r="D116" s="11"/>
      <c r="E116" s="204" t="s">
        <v>30</v>
      </c>
      <c r="F116" s="204" t="s">
        <v>29</v>
      </c>
      <c r="G116" s="204" t="s">
        <v>129</v>
      </c>
      <c r="H116" s="204"/>
      <c r="I116" s="204" t="s">
        <v>136</v>
      </c>
      <c r="J116" s="204" t="s">
        <v>132</v>
      </c>
    </row>
    <row r="117" spans="1:10" ht="12.75">
      <c r="A117" s="157"/>
      <c r="B117" s="155"/>
      <c r="C117" s="155"/>
      <c r="D117" s="11"/>
      <c r="E117" s="204" t="s">
        <v>128</v>
      </c>
      <c r="F117" s="204" t="s">
        <v>128</v>
      </c>
      <c r="G117" s="204"/>
      <c r="H117" s="204"/>
      <c r="I117" s="204"/>
      <c r="J117" s="204"/>
    </row>
    <row r="118" spans="1:10" ht="12.75">
      <c r="A118" s="157"/>
      <c r="B118" s="155"/>
      <c r="C118" s="155"/>
      <c r="D118" s="11"/>
      <c r="E118" s="204" t="s">
        <v>47</v>
      </c>
      <c r="F118" s="204" t="s">
        <v>47</v>
      </c>
      <c r="G118" s="204" t="s">
        <v>47</v>
      </c>
      <c r="H118" s="204"/>
      <c r="I118" s="204" t="s">
        <v>47</v>
      </c>
      <c r="J118" s="204" t="s">
        <v>47</v>
      </c>
    </row>
    <row r="119" spans="1:10" ht="12.75">
      <c r="A119" s="157"/>
      <c r="B119" s="155"/>
      <c r="C119" s="155"/>
      <c r="D119" s="11"/>
      <c r="E119" s="204"/>
      <c r="F119" s="204"/>
      <c r="G119" s="204"/>
      <c r="H119" s="204"/>
      <c r="I119" s="204"/>
      <c r="J119" s="204"/>
    </row>
    <row r="120" spans="1:10" ht="12.75">
      <c r="A120" s="157"/>
      <c r="B120" s="155"/>
      <c r="C120" s="155"/>
      <c r="D120" s="11" t="s">
        <v>31</v>
      </c>
      <c r="E120" s="161">
        <v>251</v>
      </c>
      <c r="F120" s="161">
        <v>134850</v>
      </c>
      <c r="G120" s="161">
        <v>1</v>
      </c>
      <c r="H120" s="161"/>
      <c r="I120" s="161">
        <v>0</v>
      </c>
      <c r="J120" s="161">
        <f>SUM(E120:I120)</f>
        <v>135102</v>
      </c>
    </row>
    <row r="121" spans="1:10" ht="12.75">
      <c r="A121" s="157"/>
      <c r="B121" s="155"/>
      <c r="C121" s="155"/>
      <c r="D121" s="11" t="s">
        <v>130</v>
      </c>
      <c r="E121" s="302">
        <v>57744</v>
      </c>
      <c r="F121" s="302">
        <v>62738</v>
      </c>
      <c r="G121" s="302">
        <v>2263</v>
      </c>
      <c r="H121" s="162"/>
      <c r="I121" s="162">
        <v>-122745</v>
      </c>
      <c r="J121" s="161">
        <f>SUM(E121:I121)</f>
        <v>0</v>
      </c>
    </row>
    <row r="122" spans="1:10" ht="12.75">
      <c r="A122" s="157"/>
      <c r="B122" s="155"/>
      <c r="C122" s="155"/>
      <c r="D122" s="11" t="s">
        <v>131</v>
      </c>
      <c r="E122" s="303">
        <f>+E120+E121</f>
        <v>57995</v>
      </c>
      <c r="F122" s="303">
        <f>+F120+F121</f>
        <v>197588</v>
      </c>
      <c r="G122" s="303">
        <f>+G120+G121</f>
        <v>2264</v>
      </c>
      <c r="H122" s="303"/>
      <c r="I122" s="303">
        <f>+I120+I121</f>
        <v>-122745</v>
      </c>
      <c r="J122" s="303">
        <f>SUM(E122:I122)</f>
        <v>135102</v>
      </c>
    </row>
    <row r="123" spans="1:10" ht="12.75">
      <c r="A123" s="157"/>
      <c r="B123" s="155"/>
      <c r="C123" s="155"/>
      <c r="D123" s="11"/>
      <c r="E123" s="161"/>
      <c r="F123" s="161"/>
      <c r="G123" s="161"/>
      <c r="H123" s="161"/>
      <c r="I123" s="161"/>
      <c r="J123" s="161"/>
    </row>
    <row r="124" spans="1:10" ht="12.75">
      <c r="A124" s="157"/>
      <c r="B124" s="155"/>
      <c r="C124" s="155"/>
      <c r="D124" s="11" t="s">
        <v>60</v>
      </c>
      <c r="E124" s="161">
        <v>8029</v>
      </c>
      <c r="F124" s="161">
        <v>9077</v>
      </c>
      <c r="G124" s="161">
        <v>-557</v>
      </c>
      <c r="H124" s="161"/>
      <c r="I124" s="161">
        <v>-3739</v>
      </c>
      <c r="J124" s="161">
        <f>SUM(E124:I124)</f>
        <v>12810</v>
      </c>
    </row>
    <row r="125" spans="1:10" ht="12.75">
      <c r="A125" s="157"/>
      <c r="B125" s="155"/>
      <c r="C125" s="155"/>
      <c r="D125" s="11"/>
      <c r="E125" s="11"/>
      <c r="F125" s="11"/>
      <c r="G125" s="11"/>
      <c r="H125" s="11"/>
      <c r="I125" s="11"/>
      <c r="J125" s="11"/>
    </row>
    <row r="126" spans="1:10" ht="12.75">
      <c r="A126" s="157"/>
      <c r="B126" s="155"/>
      <c r="C126" s="155"/>
      <c r="D126" s="11" t="s">
        <v>88</v>
      </c>
      <c r="E126" s="161">
        <v>5941</v>
      </c>
      <c r="F126" s="161">
        <v>7201</v>
      </c>
      <c r="G126" s="161">
        <v>-567</v>
      </c>
      <c r="H126" s="161"/>
      <c r="I126" s="161">
        <v>-3739</v>
      </c>
      <c r="J126" s="161">
        <f>SUM(E126:I126)</f>
        <v>8836</v>
      </c>
    </row>
    <row r="127" spans="1:10" ht="12.75">
      <c r="A127" s="157"/>
      <c r="B127" s="155"/>
      <c r="C127" s="155"/>
      <c r="E127" s="304"/>
      <c r="F127" s="304"/>
      <c r="G127" s="304"/>
      <c r="H127" s="304"/>
      <c r="I127" s="304"/>
      <c r="J127" s="304"/>
    </row>
    <row r="128" spans="5:9" ht="12.75">
      <c r="E128" s="120"/>
      <c r="F128" s="120"/>
      <c r="G128" s="120"/>
      <c r="H128" s="120"/>
      <c r="I128" s="120"/>
    </row>
    <row r="129" spans="1:3" ht="12.75">
      <c r="A129" s="157" t="s">
        <v>98</v>
      </c>
      <c r="B129" s="155" t="s">
        <v>38</v>
      </c>
      <c r="C129" s="155"/>
    </row>
    <row r="130" spans="1:3" ht="12.75">
      <c r="A130" s="154"/>
      <c r="B130" s="155"/>
      <c r="C130" s="155"/>
    </row>
    <row r="131" spans="1:10" ht="12.75">
      <c r="A131" s="154"/>
      <c r="B131" s="335" t="s">
        <v>169</v>
      </c>
      <c r="C131" s="336"/>
      <c r="D131" s="336"/>
      <c r="E131" s="336"/>
      <c r="F131" s="336"/>
      <c r="G131" s="336"/>
      <c r="H131" s="336"/>
      <c r="I131" s="336"/>
      <c r="J131" s="336"/>
    </row>
    <row r="132" spans="1:10" ht="12.75">
      <c r="A132" s="154"/>
      <c r="B132" s="83"/>
      <c r="C132" s="83"/>
      <c r="D132" s="83"/>
      <c r="E132" s="83"/>
      <c r="F132" s="83"/>
      <c r="G132" s="83"/>
      <c r="H132" s="83"/>
      <c r="I132" s="83"/>
      <c r="J132" s="83"/>
    </row>
    <row r="133" spans="1:3" ht="12.75">
      <c r="A133" s="154"/>
      <c r="B133" s="155"/>
      <c r="C133" s="155"/>
    </row>
    <row r="134" spans="1:4" ht="12.75">
      <c r="A134" s="154" t="s">
        <v>99</v>
      </c>
      <c r="B134" s="155" t="s">
        <v>39</v>
      </c>
      <c r="D134" s="155"/>
    </row>
    <row r="135" spans="1:9" ht="12.75">
      <c r="A135" s="154"/>
      <c r="B135" s="36"/>
      <c r="C135" s="11"/>
      <c r="D135" s="36"/>
      <c r="E135" s="11"/>
      <c r="F135" s="11"/>
      <c r="G135" s="11"/>
      <c r="H135" s="11"/>
      <c r="I135" s="11"/>
    </row>
    <row r="136" spans="1:10" ht="12.75">
      <c r="A136" s="154"/>
      <c r="B136" s="335" t="s">
        <v>329</v>
      </c>
      <c r="C136" s="336"/>
      <c r="D136" s="336"/>
      <c r="E136" s="336"/>
      <c r="F136" s="336"/>
      <c r="G136" s="336"/>
      <c r="H136" s="336"/>
      <c r="I136" s="336"/>
      <c r="J136" s="336"/>
    </row>
    <row r="137" spans="1:10" ht="39" customHeight="1">
      <c r="A137" s="154"/>
      <c r="B137" s="336"/>
      <c r="C137" s="336"/>
      <c r="D137" s="336"/>
      <c r="E137" s="336"/>
      <c r="F137" s="336"/>
      <c r="G137" s="336"/>
      <c r="H137" s="336"/>
      <c r="I137" s="336"/>
      <c r="J137" s="336"/>
    </row>
    <row r="138" spans="1:9" ht="12.75">
      <c r="A138" s="154"/>
      <c r="B138" s="36"/>
      <c r="C138" s="11"/>
      <c r="D138" s="36"/>
      <c r="E138" s="11"/>
      <c r="F138" s="11"/>
      <c r="G138" s="11"/>
      <c r="H138" s="11"/>
      <c r="I138" s="11"/>
    </row>
    <row r="139" spans="1:10" ht="12.75">
      <c r="A139" s="154"/>
      <c r="B139" s="251" t="s">
        <v>324</v>
      </c>
      <c r="C139" s="242"/>
      <c r="D139" s="245"/>
      <c r="E139" s="242"/>
      <c r="F139" s="242"/>
      <c r="G139" s="242"/>
      <c r="H139" s="242"/>
      <c r="I139" s="242"/>
      <c r="J139" s="213"/>
    </row>
    <row r="140" spans="1:4" ht="12.75">
      <c r="A140" s="154"/>
      <c r="B140" s="163"/>
      <c r="D140" s="155"/>
    </row>
    <row r="141" spans="1:4" ht="12.75">
      <c r="A141" s="154"/>
      <c r="D141" s="155"/>
    </row>
    <row r="142" spans="1:3" ht="12.75">
      <c r="A142" s="164" t="s">
        <v>100</v>
      </c>
      <c r="B142" s="155" t="s">
        <v>40</v>
      </c>
      <c r="C142" s="155"/>
    </row>
    <row r="143" spans="1:3" ht="12.75">
      <c r="A143" s="154"/>
      <c r="B143" s="155"/>
      <c r="C143" s="155"/>
    </row>
    <row r="144" spans="1:10" ht="13.5" customHeight="1">
      <c r="A144" s="154"/>
      <c r="B144" s="337" t="s">
        <v>249</v>
      </c>
      <c r="C144" s="336"/>
      <c r="D144" s="336"/>
      <c r="E144" s="336"/>
      <c r="F144" s="336"/>
      <c r="G144" s="336"/>
      <c r="H144" s="336"/>
      <c r="I144" s="336"/>
      <c r="J144" s="336"/>
    </row>
    <row r="145" spans="1:10" ht="13.5" customHeight="1">
      <c r="A145" s="154"/>
      <c r="B145" s="335"/>
      <c r="C145" s="336"/>
      <c r="D145" s="336"/>
      <c r="E145" s="336"/>
      <c r="F145" s="336"/>
      <c r="G145" s="336"/>
      <c r="H145" s="336"/>
      <c r="I145" s="336"/>
      <c r="J145" s="336"/>
    </row>
    <row r="146" spans="1:3" ht="12.75">
      <c r="A146" s="154"/>
      <c r="B146" s="155"/>
      <c r="C146" s="155"/>
    </row>
    <row r="147" spans="1:3" ht="12.75">
      <c r="A147" s="154"/>
      <c r="C147" s="155"/>
    </row>
    <row r="148" spans="1:3" ht="12.75">
      <c r="A148" s="154" t="s">
        <v>101</v>
      </c>
      <c r="B148" s="155" t="s">
        <v>41</v>
      </c>
      <c r="C148" s="155"/>
    </row>
    <row r="149" spans="1:3" ht="12.75">
      <c r="A149" s="154"/>
      <c r="B149" s="155"/>
      <c r="C149" s="155"/>
    </row>
    <row r="150" spans="1:10" ht="40.5" customHeight="1">
      <c r="A150" s="154"/>
      <c r="B150" s="338" t="s">
        <v>2</v>
      </c>
      <c r="C150" s="339"/>
      <c r="D150" s="339"/>
      <c r="E150" s="339"/>
      <c r="F150" s="339"/>
      <c r="G150" s="339"/>
      <c r="H150" s="339"/>
      <c r="I150" s="339"/>
      <c r="J150" s="339"/>
    </row>
    <row r="151" spans="1:10" ht="12.75">
      <c r="A151" s="154"/>
      <c r="B151" s="338"/>
      <c r="C151" s="339"/>
      <c r="D151" s="339"/>
      <c r="E151" s="339"/>
      <c r="F151" s="339"/>
      <c r="G151" s="339"/>
      <c r="H151" s="339"/>
      <c r="I151" s="339"/>
      <c r="J151" s="339"/>
    </row>
    <row r="152" spans="1:3" ht="12.75">
      <c r="A152" s="154"/>
      <c r="C152" s="155"/>
    </row>
    <row r="153" spans="1:10" ht="12.75">
      <c r="A153" s="154"/>
      <c r="B153" s="351" t="s">
        <v>227</v>
      </c>
      <c r="C153" s="334"/>
      <c r="D153" s="334"/>
      <c r="E153" s="334"/>
      <c r="F153" s="334"/>
      <c r="G153" s="334"/>
      <c r="H153" s="334"/>
      <c r="I153" s="334"/>
      <c r="J153" s="334"/>
    </row>
    <row r="154" spans="1:10" ht="12.75">
      <c r="A154" s="154"/>
      <c r="B154" s="84"/>
      <c r="C154" s="84"/>
      <c r="D154" s="84"/>
      <c r="E154" s="84"/>
      <c r="F154" s="84"/>
      <c r="G154" s="84"/>
      <c r="H154" s="84"/>
      <c r="I154" s="84"/>
      <c r="J154" s="84"/>
    </row>
    <row r="155" ht="12.75">
      <c r="A155" s="154"/>
    </row>
    <row r="156" spans="1:10" ht="15" customHeight="1">
      <c r="A156" s="200" t="s">
        <v>145</v>
      </c>
      <c r="B156" s="201" t="s">
        <v>162</v>
      </c>
      <c r="C156" s="202"/>
      <c r="D156" s="202"/>
      <c r="E156" s="202"/>
      <c r="F156" s="202"/>
      <c r="G156" s="202"/>
      <c r="H156" s="202"/>
      <c r="I156" s="202"/>
      <c r="J156" s="202"/>
    </row>
    <row r="157" ht="12.75">
      <c r="A157" s="154"/>
    </row>
    <row r="158" spans="1:3" ht="12.75">
      <c r="A158" s="154" t="s">
        <v>102</v>
      </c>
      <c r="B158" s="155" t="s">
        <v>42</v>
      </c>
      <c r="C158" s="155"/>
    </row>
    <row r="159" ht="12.75">
      <c r="C159" s="155"/>
    </row>
    <row r="160" spans="2:10" ht="81" customHeight="1">
      <c r="B160" s="331" t="s">
        <v>287</v>
      </c>
      <c r="C160" s="332"/>
      <c r="D160" s="332"/>
      <c r="E160" s="332"/>
      <c r="F160" s="332"/>
      <c r="G160" s="332"/>
      <c r="H160" s="332"/>
      <c r="I160" s="332"/>
      <c r="J160" s="332"/>
    </row>
    <row r="161" ht="13.5" customHeight="1">
      <c r="C161" s="155"/>
    </row>
    <row r="162" ht="12.75">
      <c r="C162" s="155"/>
    </row>
    <row r="163" spans="1:3" ht="12.75">
      <c r="A163" s="154" t="s">
        <v>103</v>
      </c>
      <c r="B163" s="155" t="s">
        <v>3</v>
      </c>
      <c r="C163" s="155"/>
    </row>
    <row r="164" ht="12.75">
      <c r="C164" s="155"/>
    </row>
    <row r="165" spans="2:10" ht="18" customHeight="1">
      <c r="B165" s="214"/>
      <c r="C165" s="220"/>
      <c r="D165" s="221"/>
      <c r="E165" s="222"/>
      <c r="F165" s="230" t="s">
        <v>4</v>
      </c>
      <c r="G165" s="343" t="s">
        <v>5</v>
      </c>
      <c r="H165" s="344"/>
      <c r="I165" s="230" t="s">
        <v>209</v>
      </c>
      <c r="J165" s="230" t="s">
        <v>209</v>
      </c>
    </row>
    <row r="166" spans="2:10" ht="12.75">
      <c r="B166" s="214"/>
      <c r="C166" s="228" t="s">
        <v>212</v>
      </c>
      <c r="D166" s="229"/>
      <c r="E166" s="216"/>
      <c r="F166" s="218"/>
      <c r="G166" s="241"/>
      <c r="H166" s="216"/>
      <c r="I166" s="218"/>
      <c r="J166" s="218"/>
    </row>
    <row r="167" spans="2:10" ht="12.75">
      <c r="B167" s="215"/>
      <c r="C167" s="217"/>
      <c r="D167" s="223"/>
      <c r="E167" s="216"/>
      <c r="F167" s="218" t="s">
        <v>210</v>
      </c>
      <c r="G167" s="345" t="s">
        <v>210</v>
      </c>
      <c r="H167" s="346"/>
      <c r="I167" s="218" t="s">
        <v>210</v>
      </c>
      <c r="J167" s="218" t="s">
        <v>211</v>
      </c>
    </row>
    <row r="168" spans="2:10" ht="12.75">
      <c r="B168" s="215"/>
      <c r="C168" s="217"/>
      <c r="D168" s="223"/>
      <c r="E168" s="216"/>
      <c r="F168" s="305"/>
      <c r="G168" s="275"/>
      <c r="H168" s="278"/>
      <c r="I168" s="307"/>
      <c r="J168" s="307"/>
    </row>
    <row r="169" spans="2:10" ht="12.75">
      <c r="B169" s="215"/>
      <c r="C169" s="227" t="s">
        <v>31</v>
      </c>
      <c r="D169" s="223"/>
      <c r="E169" s="216"/>
      <c r="F169" s="306">
        <f>+'P&amp;L'!B18</f>
        <v>135102</v>
      </c>
      <c r="G169" s="276">
        <v>102169</v>
      </c>
      <c r="H169" s="279">
        <v>93396</v>
      </c>
      <c r="I169" s="308">
        <f>+F169-G169</f>
        <v>32933</v>
      </c>
      <c r="J169" s="309">
        <f>+I169/G169</f>
        <v>0.3223384784034296</v>
      </c>
    </row>
    <row r="170" spans="2:10" ht="12.75">
      <c r="B170" s="215"/>
      <c r="C170" s="227"/>
      <c r="D170" s="223"/>
      <c r="E170" s="216"/>
      <c r="F170" s="307"/>
      <c r="G170" s="277"/>
      <c r="H170" s="278"/>
      <c r="I170" s="307"/>
      <c r="J170" s="307"/>
    </row>
    <row r="171" spans="2:10" ht="12.75">
      <c r="B171" s="215"/>
      <c r="C171" s="227" t="s">
        <v>60</v>
      </c>
      <c r="D171" s="223"/>
      <c r="E171" s="216"/>
      <c r="F171" s="306">
        <f>+'P&amp;L'!B29</f>
        <v>12810</v>
      </c>
      <c r="G171" s="276">
        <v>4361</v>
      </c>
      <c r="H171" s="279">
        <v>6963</v>
      </c>
      <c r="I171" s="306">
        <f>+F171-G171</f>
        <v>8449</v>
      </c>
      <c r="J171" s="309">
        <f>+I171/G171</f>
        <v>1.9373996789727126</v>
      </c>
    </row>
    <row r="172" spans="2:10" ht="12.75">
      <c r="B172" s="215"/>
      <c r="C172" s="227"/>
      <c r="D172" s="223"/>
      <c r="E172" s="216"/>
      <c r="F172" s="306"/>
      <c r="G172" s="276"/>
      <c r="H172" s="279"/>
      <c r="I172" s="306"/>
      <c r="J172" s="307"/>
    </row>
    <row r="173" spans="2:12" ht="12.75">
      <c r="B173" s="215"/>
      <c r="C173" s="227" t="s">
        <v>88</v>
      </c>
      <c r="D173" s="223"/>
      <c r="E173" s="216"/>
      <c r="F173" s="306">
        <f>+'P&amp;L'!B33</f>
        <v>8836</v>
      </c>
      <c r="G173" s="276">
        <v>2718</v>
      </c>
      <c r="H173" s="279">
        <v>5141</v>
      </c>
      <c r="I173" s="306">
        <f>+F173-G173</f>
        <v>6118</v>
      </c>
      <c r="J173" s="309">
        <f>+I173/G173</f>
        <v>2.2509197939661516</v>
      </c>
      <c r="K173" s="11"/>
      <c r="L173" s="11"/>
    </row>
    <row r="174" spans="1:12" ht="12.75" customHeight="1">
      <c r="A174" s="154"/>
      <c r="C174" s="224"/>
      <c r="D174" s="225"/>
      <c r="E174" s="226"/>
      <c r="F174" s="219"/>
      <c r="G174" s="280"/>
      <c r="H174" s="281"/>
      <c r="I174" s="310"/>
      <c r="J174" s="311"/>
      <c r="K174" s="11"/>
      <c r="L174" s="11"/>
    </row>
    <row r="175" spans="3:12" ht="13.5" customHeight="1">
      <c r="C175" s="155"/>
      <c r="K175" s="11"/>
      <c r="L175" s="11"/>
    </row>
    <row r="176" spans="3:12" ht="12.75">
      <c r="C176" s="155"/>
      <c r="K176" s="11"/>
      <c r="L176" s="11"/>
    </row>
    <row r="177" spans="1:12" ht="12.75">
      <c r="A177" s="157" t="s">
        <v>104</v>
      </c>
      <c r="B177" s="155" t="s">
        <v>117</v>
      </c>
      <c r="C177" s="155"/>
      <c r="K177" s="11"/>
      <c r="L177" s="11"/>
    </row>
    <row r="178" spans="3:12" ht="12.75">
      <c r="C178" s="155"/>
      <c r="K178" s="11"/>
      <c r="L178" s="11"/>
    </row>
    <row r="179" spans="2:12" ht="4.5" customHeight="1">
      <c r="B179" s="335" t="s">
        <v>231</v>
      </c>
      <c r="C179" s="336"/>
      <c r="D179" s="336"/>
      <c r="E179" s="336"/>
      <c r="F179" s="336"/>
      <c r="G179" s="336"/>
      <c r="H179" s="336"/>
      <c r="I179" s="336"/>
      <c r="J179" s="336"/>
      <c r="K179" s="11"/>
      <c r="L179" s="11"/>
    </row>
    <row r="180" spans="2:12" ht="46.5" customHeight="1">
      <c r="B180" s="336"/>
      <c r="C180" s="336"/>
      <c r="D180" s="336"/>
      <c r="E180" s="336"/>
      <c r="F180" s="336"/>
      <c r="G180" s="336"/>
      <c r="H180" s="336"/>
      <c r="I180" s="336"/>
      <c r="J180" s="336"/>
      <c r="K180" s="11"/>
      <c r="L180" s="11"/>
    </row>
    <row r="181" spans="2:10" ht="12.75">
      <c r="B181" s="84"/>
      <c r="C181" s="84"/>
      <c r="D181" s="84"/>
      <c r="E181" s="84"/>
      <c r="F181" s="84"/>
      <c r="G181" s="84"/>
      <c r="H181" s="84"/>
      <c r="I181" s="84"/>
      <c r="J181" s="84"/>
    </row>
    <row r="182" spans="2:10" ht="14.25" customHeight="1">
      <c r="B182" s="337" t="s">
        <v>330</v>
      </c>
      <c r="C182" s="336"/>
      <c r="D182" s="336"/>
      <c r="E182" s="336"/>
      <c r="F182" s="336"/>
      <c r="G182" s="336"/>
      <c r="H182" s="336"/>
      <c r="I182" s="336"/>
      <c r="J182" s="336"/>
    </row>
    <row r="183" spans="2:10" ht="27" customHeight="1">
      <c r="B183" s="336"/>
      <c r="C183" s="336"/>
      <c r="D183" s="336"/>
      <c r="E183" s="336"/>
      <c r="F183" s="336"/>
      <c r="G183" s="336"/>
      <c r="H183" s="336"/>
      <c r="I183" s="336"/>
      <c r="J183" s="336"/>
    </row>
    <row r="184" spans="2:10" ht="12.75">
      <c r="B184" s="84"/>
      <c r="C184" s="84"/>
      <c r="D184" s="84"/>
      <c r="E184" s="84"/>
      <c r="F184" s="84"/>
      <c r="G184" s="84"/>
      <c r="H184" s="84"/>
      <c r="I184" s="84"/>
      <c r="J184" s="84"/>
    </row>
    <row r="185" ht="12.75">
      <c r="C185" s="155"/>
    </row>
    <row r="186" spans="1:10" ht="12.75">
      <c r="A186" s="154" t="s">
        <v>105</v>
      </c>
      <c r="B186" s="165" t="s">
        <v>118</v>
      </c>
      <c r="C186" s="36"/>
      <c r="D186" s="36"/>
      <c r="E186" s="11"/>
      <c r="F186" s="11"/>
      <c r="G186" s="11"/>
      <c r="H186" s="11"/>
      <c r="I186" s="11"/>
      <c r="J186" s="11"/>
    </row>
    <row r="187" spans="1:10" ht="12.75">
      <c r="A187" s="154"/>
      <c r="B187" s="154"/>
      <c r="C187" s="36"/>
      <c r="D187" s="36"/>
      <c r="E187" s="11"/>
      <c r="F187" s="11"/>
      <c r="G187" s="11"/>
      <c r="H187" s="11"/>
      <c r="I187" s="11"/>
      <c r="J187" s="11"/>
    </row>
    <row r="188" spans="1:10" ht="12.75">
      <c r="A188" s="154"/>
      <c r="B188" s="335" t="s">
        <v>220</v>
      </c>
      <c r="C188" s="336"/>
      <c r="D188" s="336"/>
      <c r="E188" s="336"/>
      <c r="F188" s="336"/>
      <c r="G188" s="336"/>
      <c r="H188" s="336"/>
      <c r="I188" s="336"/>
      <c r="J188" s="336"/>
    </row>
    <row r="189" spans="1:10" ht="12.75">
      <c r="A189" s="154"/>
      <c r="B189" s="84"/>
      <c r="C189" s="84"/>
      <c r="D189" s="84"/>
      <c r="E189" s="84"/>
      <c r="F189" s="84"/>
      <c r="G189" s="84"/>
      <c r="H189" s="84"/>
      <c r="I189" s="84"/>
      <c r="J189" s="84"/>
    </row>
    <row r="190" spans="1:10" ht="12.75">
      <c r="A190" s="154"/>
      <c r="B190" s="154"/>
      <c r="C190" s="36"/>
      <c r="D190" s="36"/>
      <c r="E190" s="11"/>
      <c r="F190" s="11"/>
      <c r="G190" s="11"/>
      <c r="H190" s="11"/>
      <c r="I190" s="11"/>
      <c r="J190" s="11"/>
    </row>
    <row r="191" spans="1:3" ht="12.75">
      <c r="A191" s="154" t="s">
        <v>106</v>
      </c>
      <c r="B191" s="155" t="s">
        <v>43</v>
      </c>
      <c r="C191" s="155"/>
    </row>
    <row r="192" spans="1:10" ht="13.5" thickBot="1">
      <c r="A192" s="154"/>
      <c r="B192" s="155"/>
      <c r="C192" s="155"/>
      <c r="F192" s="340" t="s">
        <v>44</v>
      </c>
      <c r="G192" s="340"/>
      <c r="H192" s="173"/>
      <c r="I192" s="340" t="s">
        <v>137</v>
      </c>
      <c r="J192" s="340"/>
    </row>
    <row r="193" spans="1:10" ht="3.75" customHeight="1">
      <c r="A193" s="154"/>
      <c r="B193" s="155"/>
      <c r="C193" s="155"/>
      <c r="F193" s="120"/>
      <c r="G193" s="120"/>
      <c r="H193" s="175"/>
      <c r="I193" s="120"/>
      <c r="J193" s="120"/>
    </row>
    <row r="194" spans="1:10" ht="12.75">
      <c r="A194" s="154"/>
      <c r="B194" s="155"/>
      <c r="C194" s="155"/>
      <c r="F194" s="187" t="s">
        <v>46</v>
      </c>
      <c r="G194" s="186" t="s">
        <v>46</v>
      </c>
      <c r="H194" s="188"/>
      <c r="I194" s="187" t="s">
        <v>201</v>
      </c>
      <c r="J194" s="186" t="s">
        <v>201</v>
      </c>
    </row>
    <row r="195" spans="1:10" ht="12.75">
      <c r="A195" s="154"/>
      <c r="B195" s="155"/>
      <c r="C195" s="155"/>
      <c r="F195" s="187" t="s">
        <v>200</v>
      </c>
      <c r="G195" s="186" t="s">
        <v>200</v>
      </c>
      <c r="H195" s="188"/>
      <c r="I195" s="187" t="s">
        <v>200</v>
      </c>
      <c r="J195" s="186" t="s">
        <v>200</v>
      </c>
    </row>
    <row r="196" spans="2:10" ht="12.75">
      <c r="B196" s="155"/>
      <c r="C196" s="155"/>
      <c r="F196" s="187" t="s">
        <v>6</v>
      </c>
      <c r="G196" s="186" t="s">
        <v>7</v>
      </c>
      <c r="H196" s="188"/>
      <c r="I196" s="187" t="s">
        <v>6</v>
      </c>
      <c r="J196" s="186" t="s">
        <v>7</v>
      </c>
    </row>
    <row r="197" spans="1:10" ht="12.75">
      <c r="A197" s="154"/>
      <c r="B197" s="155"/>
      <c r="C197" s="155"/>
      <c r="F197" s="186" t="s">
        <v>47</v>
      </c>
      <c r="G197" s="186" t="s">
        <v>47</v>
      </c>
      <c r="H197" s="188"/>
      <c r="I197" s="186" t="s">
        <v>47</v>
      </c>
      <c r="J197" s="186" t="s">
        <v>47</v>
      </c>
    </row>
    <row r="198" spans="1:10" ht="12.75">
      <c r="A198" s="154"/>
      <c r="B198" s="155"/>
      <c r="C198" s="4" t="s">
        <v>140</v>
      </c>
      <c r="F198" s="161">
        <v>3974</v>
      </c>
      <c r="G198" s="161">
        <v>2908</v>
      </c>
      <c r="H198" s="162"/>
      <c r="I198" s="161">
        <v>3974</v>
      </c>
      <c r="J198" s="161">
        <v>2908</v>
      </c>
    </row>
    <row r="199" spans="1:10" ht="12.75">
      <c r="A199" s="154"/>
      <c r="B199" s="155"/>
      <c r="C199" s="4" t="s">
        <v>233</v>
      </c>
      <c r="F199" s="161">
        <v>0</v>
      </c>
      <c r="G199" s="161">
        <v>-1</v>
      </c>
      <c r="H199" s="162"/>
      <c r="I199" s="161">
        <v>0</v>
      </c>
      <c r="J199" s="161">
        <v>-1</v>
      </c>
    </row>
    <row r="200" spans="1:10" ht="12.75">
      <c r="A200" s="154"/>
      <c r="B200" s="155"/>
      <c r="F200" s="208"/>
      <c r="G200" s="208"/>
      <c r="H200" s="205"/>
      <c r="I200" s="208"/>
      <c r="J200" s="208"/>
    </row>
    <row r="201" spans="1:10" ht="13.5" thickBot="1">
      <c r="A201" s="154"/>
      <c r="B201" s="155"/>
      <c r="C201" s="155"/>
      <c r="F201" s="166">
        <f>SUM(F198:F200)</f>
        <v>3974</v>
      </c>
      <c r="G201" s="166">
        <f>SUM(G198:G200)</f>
        <v>2907</v>
      </c>
      <c r="H201" s="177"/>
      <c r="I201" s="166">
        <f>SUM(I198:I200)</f>
        <v>3974</v>
      </c>
      <c r="J201" s="166">
        <f>SUM(J198:J200)</f>
        <v>2907</v>
      </c>
    </row>
    <row r="202" spans="1:8" ht="12.75">
      <c r="A202" s="154"/>
      <c r="C202" s="155"/>
      <c r="H202" s="119"/>
    </row>
    <row r="203" spans="1:10" ht="12.75" customHeight="1">
      <c r="A203" s="154"/>
      <c r="B203" s="338" t="s">
        <v>288</v>
      </c>
      <c r="C203" s="339"/>
      <c r="D203" s="339"/>
      <c r="E203" s="339"/>
      <c r="F203" s="339"/>
      <c r="G203" s="339"/>
      <c r="H203" s="339"/>
      <c r="I203" s="339"/>
      <c r="J203" s="339"/>
    </row>
    <row r="204" spans="1:10" ht="12.75">
      <c r="A204" s="154"/>
      <c r="B204" s="339"/>
      <c r="C204" s="339"/>
      <c r="D204" s="339"/>
      <c r="E204" s="339"/>
      <c r="F204" s="339"/>
      <c r="G204" s="339"/>
      <c r="H204" s="339"/>
      <c r="I204" s="339"/>
      <c r="J204" s="339"/>
    </row>
    <row r="205" spans="1:8" ht="12.75">
      <c r="A205" s="154"/>
      <c r="C205" s="155"/>
      <c r="H205" s="119"/>
    </row>
    <row r="206" spans="1:8" ht="12.75" customHeight="1">
      <c r="A206" s="154"/>
      <c r="C206" s="155"/>
      <c r="H206" s="119"/>
    </row>
    <row r="207" spans="1:3" ht="12.75">
      <c r="A207" s="154" t="s">
        <v>107</v>
      </c>
      <c r="B207" s="155" t="s">
        <v>221</v>
      </c>
      <c r="C207" s="155"/>
    </row>
    <row r="208" spans="2:3" ht="12.75">
      <c r="B208" s="155"/>
      <c r="C208" s="155"/>
    </row>
    <row r="209" spans="2:3" ht="12.75">
      <c r="B209" s="4" t="s">
        <v>222</v>
      </c>
      <c r="C209" s="155"/>
    </row>
    <row r="210" spans="2:3" ht="12.75">
      <c r="B210" s="155"/>
      <c r="C210" s="155"/>
    </row>
    <row r="212" spans="1:3" ht="12.75">
      <c r="A212" s="154" t="s">
        <v>108</v>
      </c>
      <c r="B212" s="155" t="s">
        <v>48</v>
      </c>
      <c r="C212" s="155"/>
    </row>
    <row r="213" spans="1:3" ht="12.75">
      <c r="A213" s="154"/>
      <c r="B213" s="155"/>
      <c r="C213" s="155"/>
    </row>
    <row r="214" spans="2:10" ht="12.75" customHeight="1">
      <c r="B214" s="167" t="s">
        <v>49</v>
      </c>
      <c r="C214" s="333" t="s">
        <v>228</v>
      </c>
      <c r="D214" s="334"/>
      <c r="E214" s="334"/>
      <c r="F214" s="334"/>
      <c r="G214" s="334"/>
      <c r="H214" s="334"/>
      <c r="I214" s="334"/>
      <c r="J214" s="334"/>
    </row>
    <row r="215" spans="3:10" ht="12.75">
      <c r="C215" s="155"/>
      <c r="D215" s="84"/>
      <c r="E215" s="84"/>
      <c r="F215" s="84"/>
      <c r="G215" s="84"/>
      <c r="H215" s="84"/>
      <c r="I215" s="84"/>
      <c r="J215" s="84"/>
    </row>
    <row r="216" spans="2:3" ht="12.75">
      <c r="B216" s="167" t="s">
        <v>50</v>
      </c>
      <c r="C216" s="168" t="s">
        <v>229</v>
      </c>
    </row>
    <row r="217" spans="2:3" ht="12.75">
      <c r="B217" s="155"/>
      <c r="C217" s="155"/>
    </row>
    <row r="218" spans="1:3" ht="12.75">
      <c r="A218" s="154"/>
      <c r="B218" s="155"/>
      <c r="C218" s="155"/>
    </row>
    <row r="219" spans="1:3" s="169" customFormat="1" ht="12.75">
      <c r="A219" s="154" t="s">
        <v>109</v>
      </c>
      <c r="B219" s="159" t="s">
        <v>51</v>
      </c>
      <c r="C219" s="159"/>
    </row>
    <row r="220" spans="1:3" s="169" customFormat="1" ht="12.75">
      <c r="A220" s="154"/>
      <c r="B220" s="159"/>
      <c r="C220" s="159"/>
    </row>
    <row r="221" spans="2:3" s="169" customFormat="1" ht="12.75">
      <c r="B221" s="237" t="s">
        <v>236</v>
      </c>
      <c r="C221" s="159"/>
    </row>
    <row r="222" spans="2:3" s="169" customFormat="1" ht="12.75">
      <c r="B222" s="237"/>
      <c r="C222" s="159"/>
    </row>
    <row r="223" spans="2:10" s="169" customFormat="1" ht="12.75">
      <c r="B223" s="351" t="s">
        <v>8</v>
      </c>
      <c r="C223" s="334"/>
      <c r="D223" s="334"/>
      <c r="E223" s="334"/>
      <c r="F223" s="334"/>
      <c r="G223" s="334"/>
      <c r="H223" s="334"/>
      <c r="I223" s="334"/>
      <c r="J223" s="334"/>
    </row>
    <row r="224" spans="2:10" s="169" customFormat="1" ht="12.75">
      <c r="B224" s="334"/>
      <c r="C224" s="334"/>
      <c r="D224" s="334"/>
      <c r="E224" s="334"/>
      <c r="F224" s="334"/>
      <c r="G224" s="334"/>
      <c r="H224" s="334"/>
      <c r="I224" s="334"/>
      <c r="J224" s="334"/>
    </row>
    <row r="225" spans="2:10" s="169" customFormat="1" ht="12.75">
      <c r="B225" s="84"/>
      <c r="C225" s="84"/>
      <c r="D225" s="84"/>
      <c r="E225" s="84"/>
      <c r="F225" s="84"/>
      <c r="G225" s="84"/>
      <c r="H225" s="84"/>
      <c r="I225" s="84"/>
      <c r="J225" s="84"/>
    </row>
    <row r="226" spans="3:10" s="169" customFormat="1" ht="12.75">
      <c r="C226" s="159"/>
      <c r="G226" s="203" t="s">
        <v>159</v>
      </c>
      <c r="H226" s="203"/>
      <c r="I226" s="203" t="s">
        <v>160</v>
      </c>
      <c r="J226" s="203" t="s">
        <v>161</v>
      </c>
    </row>
    <row r="227" spans="3:10" s="169" customFormat="1" ht="12.75">
      <c r="C227" s="159"/>
      <c r="F227" s="170"/>
      <c r="G227" s="203" t="s">
        <v>47</v>
      </c>
      <c r="H227" s="203"/>
      <c r="I227" s="203" t="s">
        <v>47</v>
      </c>
      <c r="J227" s="203" t="s">
        <v>47</v>
      </c>
    </row>
    <row r="228" spans="3:10" s="169" customFormat="1" ht="12.75">
      <c r="C228" s="159"/>
      <c r="D228" s="169" t="s">
        <v>149</v>
      </c>
      <c r="G228" s="180">
        <v>2000</v>
      </c>
      <c r="H228" s="180"/>
      <c r="I228" s="180">
        <v>1748</v>
      </c>
      <c r="J228" s="180">
        <f>+G228-I228</f>
        <v>252</v>
      </c>
    </row>
    <row r="229" spans="3:10" s="169" customFormat="1" ht="12.75">
      <c r="C229" s="159"/>
      <c r="D229" s="169" t="s">
        <v>150</v>
      </c>
      <c r="G229" s="180">
        <v>10647</v>
      </c>
      <c r="H229" s="180"/>
      <c r="I229" s="180">
        <v>10647</v>
      </c>
      <c r="J229" s="180">
        <f>+G229-I229</f>
        <v>0</v>
      </c>
    </row>
    <row r="230" spans="3:10" s="169" customFormat="1" ht="12.75">
      <c r="C230" s="159"/>
      <c r="D230" s="169" t="s">
        <v>151</v>
      </c>
      <c r="G230" s="180">
        <v>12681</v>
      </c>
      <c r="H230" s="180"/>
      <c r="I230" s="180">
        <v>12681</v>
      </c>
      <c r="J230" s="180">
        <f>+G230-I230</f>
        <v>0</v>
      </c>
    </row>
    <row r="231" spans="3:10" s="169" customFormat="1" ht="12.75">
      <c r="C231" s="159"/>
      <c r="D231" s="169" t="s">
        <v>152</v>
      </c>
      <c r="G231" s="180">
        <v>3000</v>
      </c>
      <c r="H231" s="180"/>
      <c r="I231" s="180">
        <v>3000</v>
      </c>
      <c r="J231" s="180">
        <f>+G231-I231</f>
        <v>0</v>
      </c>
    </row>
    <row r="232" spans="3:10" s="169" customFormat="1" ht="12.75">
      <c r="C232" s="159"/>
      <c r="D232" s="169" t="s">
        <v>134</v>
      </c>
      <c r="G232" s="180">
        <v>3000</v>
      </c>
      <c r="H232" s="180"/>
      <c r="I232" s="180">
        <v>3000</v>
      </c>
      <c r="J232" s="180">
        <f>+G232-I232</f>
        <v>0</v>
      </c>
    </row>
    <row r="233" spans="3:10" s="169" customFormat="1" ht="13.5" thickBot="1">
      <c r="C233" s="159"/>
      <c r="G233" s="212">
        <f>SUM(G228:G232)</f>
        <v>31328</v>
      </c>
      <c r="H233" s="212"/>
      <c r="I233" s="212">
        <f>SUM(I228:I232)</f>
        <v>31076</v>
      </c>
      <c r="J233" s="212">
        <f>SUM(J228:J232)</f>
        <v>252</v>
      </c>
    </row>
    <row r="234" spans="3:10" s="169" customFormat="1" ht="13.5" thickTop="1">
      <c r="C234" s="159"/>
      <c r="G234" s="244"/>
      <c r="H234" s="244"/>
      <c r="I234" s="244"/>
      <c r="J234" s="244"/>
    </row>
    <row r="235" spans="2:10" s="169" customFormat="1" ht="12.75">
      <c r="B235" s="237" t="s">
        <v>325</v>
      </c>
      <c r="C235" s="159"/>
      <c r="G235" s="244"/>
      <c r="H235" s="244"/>
      <c r="I235" s="244"/>
      <c r="J235" s="244"/>
    </row>
    <row r="236" spans="2:10" s="169" customFormat="1" ht="12.75">
      <c r="B236" s="329" t="s">
        <v>326</v>
      </c>
      <c r="C236" s="159"/>
      <c r="G236" s="244"/>
      <c r="H236" s="244"/>
      <c r="I236" s="244"/>
      <c r="J236" s="244"/>
    </row>
    <row r="237" spans="3:10" s="169" customFormat="1" ht="12.75">
      <c r="C237" s="159"/>
      <c r="G237" s="244"/>
      <c r="H237" s="244"/>
      <c r="I237" s="244"/>
      <c r="J237" s="244"/>
    </row>
    <row r="238" spans="2:10" s="169" customFormat="1" ht="12.75">
      <c r="B238" s="338" t="s">
        <v>331</v>
      </c>
      <c r="C238" s="339"/>
      <c r="D238" s="339"/>
      <c r="E238" s="339"/>
      <c r="F238" s="339"/>
      <c r="G238" s="339"/>
      <c r="H238" s="339"/>
      <c r="I238" s="339"/>
      <c r="J238" s="339"/>
    </row>
    <row r="239" spans="2:10" s="169" customFormat="1" ht="26.25" customHeight="1">
      <c r="B239" s="339"/>
      <c r="C239" s="339"/>
      <c r="D239" s="339"/>
      <c r="E239" s="339"/>
      <c r="F239" s="339"/>
      <c r="G239" s="339"/>
      <c r="H239" s="339"/>
      <c r="I239" s="339"/>
      <c r="J239" s="339"/>
    </row>
    <row r="240" spans="3:10" s="169" customFormat="1" ht="12.75">
      <c r="C240" s="159"/>
      <c r="G240" s="244"/>
      <c r="H240" s="244"/>
      <c r="I240" s="244"/>
      <c r="J240" s="244"/>
    </row>
    <row r="241" spans="2:10" s="169" customFormat="1" ht="12.75">
      <c r="B241" s="338" t="s">
        <v>328</v>
      </c>
      <c r="C241" s="339"/>
      <c r="D241" s="339"/>
      <c r="E241" s="339"/>
      <c r="F241" s="339"/>
      <c r="G241" s="339"/>
      <c r="H241" s="339"/>
      <c r="I241" s="339"/>
      <c r="J241" s="339"/>
    </row>
    <row r="242" spans="2:10" s="169" customFormat="1" ht="26.25" customHeight="1">
      <c r="B242" s="339"/>
      <c r="C242" s="339"/>
      <c r="D242" s="339"/>
      <c r="E242" s="339"/>
      <c r="F242" s="339"/>
      <c r="G242" s="339"/>
      <c r="H242" s="339"/>
      <c r="I242" s="339"/>
      <c r="J242" s="339"/>
    </row>
    <row r="243" spans="3:10" s="169" customFormat="1" ht="12.75">
      <c r="C243" s="159"/>
      <c r="G243" s="244"/>
      <c r="H243" s="244"/>
      <c r="I243" s="244"/>
      <c r="J243" s="244"/>
    </row>
    <row r="244" spans="2:10" s="169" customFormat="1" ht="12.75">
      <c r="B244" s="338" t="s">
        <v>327</v>
      </c>
      <c r="C244" s="339"/>
      <c r="D244" s="339"/>
      <c r="E244" s="339"/>
      <c r="F244" s="339"/>
      <c r="G244" s="339"/>
      <c r="H244" s="339"/>
      <c r="I244" s="339"/>
      <c r="J244" s="339"/>
    </row>
    <row r="245" spans="2:10" s="169" customFormat="1" ht="26.25" customHeight="1">
      <c r="B245" s="339"/>
      <c r="C245" s="339"/>
      <c r="D245" s="339"/>
      <c r="E245" s="339"/>
      <c r="F245" s="339"/>
      <c r="G245" s="339"/>
      <c r="H245" s="339"/>
      <c r="I245" s="339"/>
      <c r="J245" s="339"/>
    </row>
    <row r="246" spans="3:10" s="169" customFormat="1" ht="12.75">
      <c r="C246" s="159"/>
      <c r="G246" s="244"/>
      <c r="H246" s="244"/>
      <c r="I246" s="244"/>
      <c r="J246" s="244"/>
    </row>
    <row r="247" spans="2:10" s="169" customFormat="1" ht="12.75" customHeight="1">
      <c r="B247" s="338" t="s">
        <v>332</v>
      </c>
      <c r="C247" s="339"/>
      <c r="D247" s="339"/>
      <c r="E247" s="339"/>
      <c r="F247" s="339"/>
      <c r="G247" s="339"/>
      <c r="H247" s="339"/>
      <c r="I247" s="339"/>
      <c r="J247" s="339"/>
    </row>
    <row r="248" spans="2:10" s="169" customFormat="1" ht="12.75" hidden="1">
      <c r="B248" s="339"/>
      <c r="C248" s="339"/>
      <c r="D248" s="339"/>
      <c r="E248" s="339"/>
      <c r="F248" s="339"/>
      <c r="G248" s="339"/>
      <c r="H248" s="339"/>
      <c r="I248" s="339"/>
      <c r="J248" s="339"/>
    </row>
    <row r="249" spans="3:10" s="169" customFormat="1" ht="12.75">
      <c r="C249" s="159"/>
      <c r="G249" s="244"/>
      <c r="H249" s="244"/>
      <c r="I249" s="244"/>
      <c r="J249" s="244"/>
    </row>
    <row r="250" spans="2:10" s="169" customFormat="1" ht="12.75">
      <c r="B250" s="338" t="s">
        <v>333</v>
      </c>
      <c r="C250" s="339"/>
      <c r="D250" s="339"/>
      <c r="E250" s="339"/>
      <c r="F250" s="339"/>
      <c r="G250" s="339"/>
      <c r="H250" s="339"/>
      <c r="I250" s="339"/>
      <c r="J250" s="339"/>
    </row>
    <row r="251" spans="2:10" s="169" customFormat="1" ht="26.25" customHeight="1">
      <c r="B251" s="339"/>
      <c r="C251" s="339"/>
      <c r="D251" s="339"/>
      <c r="E251" s="339"/>
      <c r="F251" s="339"/>
      <c r="G251" s="339"/>
      <c r="H251" s="339"/>
      <c r="I251" s="339"/>
      <c r="J251" s="339"/>
    </row>
    <row r="252" spans="3:10" s="169" customFormat="1" ht="12.75">
      <c r="C252" s="159"/>
      <c r="G252" s="244"/>
      <c r="H252" s="244"/>
      <c r="I252" s="244"/>
      <c r="J252" s="244"/>
    </row>
    <row r="253" s="169" customFormat="1" ht="12.75">
      <c r="C253" s="159"/>
    </row>
    <row r="254" spans="1:3" ht="12.75">
      <c r="A254" s="154" t="s">
        <v>110</v>
      </c>
      <c r="B254" s="155" t="s">
        <v>52</v>
      </c>
      <c r="C254" s="155"/>
    </row>
    <row r="255" spans="1:3" ht="12.75">
      <c r="A255" s="154"/>
      <c r="B255" s="155"/>
      <c r="C255" s="155"/>
    </row>
    <row r="256" spans="2:9" ht="12.75">
      <c r="B256" s="171" t="s">
        <v>9</v>
      </c>
      <c r="C256" s="36"/>
      <c r="D256" s="11"/>
      <c r="E256" s="11"/>
      <c r="F256" s="11"/>
      <c r="G256" s="11"/>
      <c r="H256" s="11"/>
      <c r="I256" s="11"/>
    </row>
    <row r="257" spans="1:3" ht="12.75">
      <c r="A257" s="154"/>
      <c r="B257" s="155"/>
      <c r="C257" s="155"/>
    </row>
    <row r="258" spans="1:9" ht="12.75">
      <c r="A258" s="160"/>
      <c r="B258" s="160"/>
      <c r="C258" s="172"/>
      <c r="D258" s="119"/>
      <c r="E258" s="119"/>
      <c r="G258" s="189" t="s">
        <v>47</v>
      </c>
      <c r="H258" s="173"/>
      <c r="I258" s="173"/>
    </row>
    <row r="259" spans="1:9" ht="12.75">
      <c r="A259" s="160"/>
      <c r="B259" s="160"/>
      <c r="C259" s="174" t="s">
        <v>223</v>
      </c>
      <c r="D259" s="119"/>
      <c r="E259" s="119"/>
      <c r="G259" s="175"/>
      <c r="H259" s="175"/>
      <c r="I259" s="175"/>
    </row>
    <row r="260" spans="1:9" ht="12.75">
      <c r="A260" s="160"/>
      <c r="B260" s="160"/>
      <c r="C260" s="176" t="s">
        <v>141</v>
      </c>
      <c r="D260" s="119"/>
      <c r="E260" s="119"/>
      <c r="G260" s="175"/>
      <c r="H260" s="175"/>
      <c r="I260" s="175"/>
    </row>
    <row r="261" spans="1:9" s="11" customFormat="1" ht="12.75">
      <c r="A261" s="153"/>
      <c r="B261" s="153"/>
      <c r="D261" s="5" t="s">
        <v>73</v>
      </c>
      <c r="E261" s="205"/>
      <c r="G261" s="205">
        <v>10255</v>
      </c>
      <c r="H261" s="205"/>
      <c r="I261" s="205"/>
    </row>
    <row r="262" spans="1:9" s="11" customFormat="1" ht="12.75">
      <c r="A262" s="153"/>
      <c r="B262" s="153"/>
      <c r="D262" s="206" t="s">
        <v>197</v>
      </c>
      <c r="E262" s="205"/>
      <c r="G262" s="205">
        <f>1259+2233</f>
        <v>3492</v>
      </c>
      <c r="H262" s="205"/>
      <c r="I262" s="205"/>
    </row>
    <row r="263" spans="1:9" s="11" customFormat="1" ht="12.75">
      <c r="A263" s="153"/>
      <c r="B263" s="153"/>
      <c r="D263" s="5" t="s">
        <v>198</v>
      </c>
      <c r="E263" s="205"/>
      <c r="G263" s="208">
        <f>777+41347</f>
        <v>42124</v>
      </c>
      <c r="H263" s="205"/>
      <c r="I263" s="205"/>
    </row>
    <row r="264" spans="1:9" s="11" customFormat="1" ht="12.75">
      <c r="A264" s="153"/>
      <c r="B264" s="153"/>
      <c r="D264" s="5"/>
      <c r="E264" s="205"/>
      <c r="G264" s="205">
        <f>SUM(G261:G263)</f>
        <v>55871</v>
      </c>
      <c r="H264" s="205"/>
      <c r="I264" s="205"/>
    </row>
    <row r="265" spans="1:9" s="11" customFormat="1" ht="12.75">
      <c r="A265" s="153"/>
      <c r="B265" s="153"/>
      <c r="C265" s="207" t="s">
        <v>142</v>
      </c>
      <c r="D265" s="5"/>
      <c r="E265" s="205"/>
      <c r="G265" s="205"/>
      <c r="H265" s="205"/>
      <c r="I265" s="205"/>
    </row>
    <row r="266" spans="1:9" s="11" customFormat="1" ht="12.75">
      <c r="A266" s="153"/>
      <c r="B266" s="153"/>
      <c r="C266" s="207"/>
      <c r="D266" s="206" t="s">
        <v>24</v>
      </c>
      <c r="E266" s="205"/>
      <c r="G266" s="205">
        <v>25000</v>
      </c>
      <c r="H266" s="205"/>
      <c r="I266" s="205"/>
    </row>
    <row r="267" spans="1:9" s="11" customFormat="1" ht="15.75" customHeight="1">
      <c r="A267" s="153"/>
      <c r="B267" s="153"/>
      <c r="C267" s="209"/>
      <c r="D267" s="5"/>
      <c r="E267" s="205"/>
      <c r="G267" s="312">
        <f>SUM(G264:G266)</f>
        <v>80871</v>
      </c>
      <c r="H267" s="205"/>
      <c r="I267" s="205"/>
    </row>
    <row r="268" spans="1:9" s="11" customFormat="1" ht="12.75">
      <c r="A268" s="153"/>
      <c r="B268" s="153"/>
      <c r="C268" s="5"/>
      <c r="D268" s="5"/>
      <c r="E268" s="5"/>
      <c r="G268" s="5"/>
      <c r="H268" s="5"/>
      <c r="I268" s="5"/>
    </row>
    <row r="269" spans="2:9" s="11" customFormat="1" ht="12.75">
      <c r="B269" s="153"/>
      <c r="C269" s="210" t="s">
        <v>224</v>
      </c>
      <c r="D269" s="5"/>
      <c r="E269" s="211"/>
      <c r="G269" s="211"/>
      <c r="H269" s="211"/>
      <c r="I269" s="211"/>
    </row>
    <row r="270" spans="2:9" s="11" customFormat="1" ht="12.75">
      <c r="B270" s="153"/>
      <c r="C270" s="207" t="s">
        <v>141</v>
      </c>
      <c r="D270" s="5"/>
      <c r="E270" s="211"/>
      <c r="G270" s="211"/>
      <c r="H270" s="211"/>
      <c r="I270" s="211"/>
    </row>
    <row r="271" spans="2:9" s="11" customFormat="1" ht="12.75">
      <c r="B271" s="153"/>
      <c r="D271" s="206" t="s">
        <v>197</v>
      </c>
      <c r="E271" s="211"/>
      <c r="G271" s="205">
        <f>1388+516</f>
        <v>1904</v>
      </c>
      <c r="H271" s="205"/>
      <c r="I271" s="205"/>
    </row>
    <row r="272" spans="1:9" s="11" customFormat="1" ht="12.75">
      <c r="A272" s="153"/>
      <c r="B272" s="153"/>
      <c r="D272" s="5" t="s">
        <v>199</v>
      </c>
      <c r="E272" s="205"/>
      <c r="G272" s="208">
        <v>3275</v>
      </c>
      <c r="H272" s="205"/>
      <c r="I272" s="205"/>
    </row>
    <row r="273" spans="1:9" s="11" customFormat="1" ht="12.75">
      <c r="A273" s="153"/>
      <c r="B273" s="153"/>
      <c r="D273" s="5"/>
      <c r="E273" s="205"/>
      <c r="G273" s="205">
        <f>SUM(G271:G272)</f>
        <v>5179</v>
      </c>
      <c r="H273" s="205"/>
      <c r="I273" s="205"/>
    </row>
    <row r="274" spans="1:9" s="11" customFormat="1" ht="12.75">
      <c r="A274" s="153"/>
      <c r="B274" s="153"/>
      <c r="C274" s="207" t="s">
        <v>142</v>
      </c>
      <c r="D274" s="5"/>
      <c r="E274" s="205"/>
      <c r="G274" s="205"/>
      <c r="H274" s="205"/>
      <c r="I274" s="205"/>
    </row>
    <row r="275" spans="1:9" s="11" customFormat="1" ht="12.75">
      <c r="A275" s="153"/>
      <c r="B275" s="153"/>
      <c r="C275" s="207"/>
      <c r="D275" s="5" t="s">
        <v>317</v>
      </c>
      <c r="E275" s="205"/>
      <c r="G275" s="205">
        <v>15000</v>
      </c>
      <c r="H275" s="205"/>
      <c r="I275" s="205"/>
    </row>
    <row r="276" spans="1:9" s="11" customFormat="1" ht="12.75">
      <c r="A276" s="153"/>
      <c r="B276" s="153"/>
      <c r="C276" s="207"/>
      <c r="D276" s="206" t="s">
        <v>25</v>
      </c>
      <c r="E276" s="205"/>
      <c r="G276" s="208">
        <v>70000</v>
      </c>
      <c r="H276" s="205"/>
      <c r="I276" s="205"/>
    </row>
    <row r="277" spans="1:9" s="11" customFormat="1" ht="12.75">
      <c r="A277" s="153"/>
      <c r="B277" s="153"/>
      <c r="D277" s="5"/>
      <c r="E277" s="205"/>
      <c r="G277" s="208">
        <f>SUM(G273:G276)</f>
        <v>90179</v>
      </c>
      <c r="H277" s="205"/>
      <c r="I277" s="205"/>
    </row>
    <row r="278" spans="1:9" ht="12.75">
      <c r="A278" s="160"/>
      <c r="B278" s="160"/>
      <c r="C278" s="172"/>
      <c r="D278" s="119"/>
      <c r="E278" s="177"/>
      <c r="G278" s="205"/>
      <c r="H278" s="177"/>
      <c r="I278" s="177"/>
    </row>
    <row r="279" spans="1:9" ht="13.5" thickBot="1">
      <c r="A279" s="160"/>
      <c r="B279" s="160"/>
      <c r="C279" s="155" t="s">
        <v>53</v>
      </c>
      <c r="G279" s="313">
        <f>+G267+G277</f>
        <v>171050</v>
      </c>
      <c r="H279" s="178"/>
      <c r="I279" s="178"/>
    </row>
    <row r="280" spans="1:9" ht="12.75">
      <c r="A280" s="160"/>
      <c r="B280" s="160"/>
      <c r="C280" s="155"/>
      <c r="G280" s="178"/>
      <c r="H280" s="178"/>
      <c r="I280" s="178"/>
    </row>
    <row r="281" spans="1:6" ht="12.75">
      <c r="A281" s="160"/>
      <c r="B281" s="160"/>
      <c r="C281" s="160"/>
      <c r="F281" s="178"/>
    </row>
    <row r="282" spans="1:6" ht="12.75">
      <c r="A282" s="160"/>
      <c r="B282" s="160"/>
      <c r="C282" s="160"/>
      <c r="E282" s="155"/>
      <c r="F282" s="179"/>
    </row>
    <row r="283" spans="1:3" ht="12.75">
      <c r="A283" s="157" t="s">
        <v>111</v>
      </c>
      <c r="B283" s="155" t="s">
        <v>54</v>
      </c>
      <c r="C283" s="155"/>
    </row>
    <row r="284" spans="1:3" ht="12.75">
      <c r="A284" s="154"/>
      <c r="B284" s="155"/>
      <c r="C284" s="155"/>
    </row>
    <row r="285" spans="2:10" ht="26.25" customHeight="1">
      <c r="B285" s="349" t="s">
        <v>257</v>
      </c>
      <c r="C285" s="350"/>
      <c r="D285" s="350"/>
      <c r="E285" s="350"/>
      <c r="F285" s="350"/>
      <c r="G285" s="350"/>
      <c r="H285" s="350"/>
      <c r="I285" s="350"/>
      <c r="J285" s="350"/>
    </row>
    <row r="286" ht="12.75">
      <c r="A286" s="154"/>
    </row>
    <row r="287" ht="12.75">
      <c r="C287" s="155"/>
    </row>
    <row r="288" spans="1:3" ht="12.75">
      <c r="A288" s="157" t="s">
        <v>112</v>
      </c>
      <c r="B288" s="155" t="s">
        <v>55</v>
      </c>
      <c r="C288" s="155"/>
    </row>
    <row r="289" spans="1:3" ht="12.75">
      <c r="A289" s="157"/>
      <c r="B289" s="155"/>
      <c r="C289" s="155"/>
    </row>
    <row r="290" spans="2:10" ht="12.75" customHeight="1">
      <c r="B290" s="335" t="s">
        <v>170</v>
      </c>
      <c r="C290" s="335"/>
      <c r="D290" s="335"/>
      <c r="E290" s="335"/>
      <c r="F290" s="335"/>
      <c r="G290" s="335"/>
      <c r="H290" s="335"/>
      <c r="I290" s="335"/>
      <c r="J290" s="335"/>
    </row>
    <row r="292" ht="12.75">
      <c r="A292" s="160"/>
    </row>
    <row r="293" spans="1:3" ht="12.75">
      <c r="A293" s="157" t="s">
        <v>113</v>
      </c>
      <c r="B293" s="155" t="s">
        <v>37</v>
      </c>
      <c r="C293" s="155"/>
    </row>
    <row r="295" spans="2:10" ht="104.25" customHeight="1">
      <c r="B295" s="331" t="s">
        <v>23</v>
      </c>
      <c r="C295" s="332"/>
      <c r="D295" s="332"/>
      <c r="E295" s="332"/>
      <c r="F295" s="332"/>
      <c r="G295" s="332"/>
      <c r="H295" s="332"/>
      <c r="I295" s="332"/>
      <c r="J295" s="332"/>
    </row>
    <row r="296" spans="2:10" ht="12.75">
      <c r="B296" s="156"/>
      <c r="C296" s="156"/>
      <c r="D296" s="156"/>
      <c r="E296" s="156"/>
      <c r="F296" s="156"/>
      <c r="G296" s="156"/>
      <c r="H296" s="156"/>
      <c r="I296" s="156"/>
      <c r="J296" s="156"/>
    </row>
    <row r="298" spans="1:2" ht="12.75">
      <c r="A298" s="154" t="s">
        <v>114</v>
      </c>
      <c r="B298" s="155" t="s">
        <v>116</v>
      </c>
    </row>
    <row r="299" spans="1:2" ht="12.75">
      <c r="A299" s="154"/>
      <c r="B299" s="155"/>
    </row>
    <row r="300" spans="1:10" ht="13.5" thickBot="1">
      <c r="A300" s="160"/>
      <c r="F300" s="340" t="s">
        <v>44</v>
      </c>
      <c r="G300" s="347"/>
      <c r="H300" s="185"/>
      <c r="I300" s="340" t="s">
        <v>137</v>
      </c>
      <c r="J300" s="340"/>
    </row>
    <row r="301" spans="1:10" ht="12.75">
      <c r="A301" s="160"/>
      <c r="F301" s="120"/>
      <c r="G301" s="120"/>
      <c r="H301" s="120"/>
      <c r="I301" s="120"/>
      <c r="J301" s="120"/>
    </row>
    <row r="302" spans="1:10" ht="12.75">
      <c r="A302" s="160"/>
      <c r="F302" s="187" t="s">
        <v>46</v>
      </c>
      <c r="G302" s="186" t="s">
        <v>46</v>
      </c>
      <c r="H302" s="188"/>
      <c r="I302" s="187" t="s">
        <v>201</v>
      </c>
      <c r="J302" s="186" t="s">
        <v>201</v>
      </c>
    </row>
    <row r="303" spans="1:10" ht="12.75">
      <c r="A303" s="160"/>
      <c r="F303" s="187" t="s">
        <v>200</v>
      </c>
      <c r="G303" s="186" t="s">
        <v>200</v>
      </c>
      <c r="H303" s="188"/>
      <c r="I303" s="187" t="s">
        <v>200</v>
      </c>
      <c r="J303" s="186" t="s">
        <v>200</v>
      </c>
    </row>
    <row r="304" spans="1:10" ht="12.75">
      <c r="A304" s="160"/>
      <c r="F304" s="187" t="s">
        <v>6</v>
      </c>
      <c r="G304" s="186" t="s">
        <v>7</v>
      </c>
      <c r="H304" s="188"/>
      <c r="I304" s="187" t="s">
        <v>6</v>
      </c>
      <c r="J304" s="186" t="s">
        <v>7</v>
      </c>
    </row>
    <row r="305" spans="1:9" ht="12.75">
      <c r="A305" s="160"/>
      <c r="B305" s="348" t="s">
        <v>202</v>
      </c>
      <c r="C305" s="348"/>
      <c r="D305" s="348"/>
      <c r="F305" s="11"/>
      <c r="G305" s="11"/>
      <c r="H305" s="11"/>
      <c r="I305" s="11"/>
    </row>
    <row r="306" spans="2:10" ht="12.75">
      <c r="B306" s="160" t="s">
        <v>204</v>
      </c>
      <c r="F306" s="162">
        <f>+'P&amp;L'!B36</f>
        <v>8807</v>
      </c>
      <c r="G306" s="162">
        <v>7885</v>
      </c>
      <c r="H306" s="162"/>
      <c r="I306" s="162">
        <f>+'P&amp;L'!F36</f>
        <v>8807</v>
      </c>
      <c r="J306" s="190">
        <v>7885</v>
      </c>
    </row>
    <row r="307" spans="1:10" ht="12.75">
      <c r="A307" s="160"/>
      <c r="F307" s="162"/>
      <c r="G307" s="162"/>
      <c r="H307" s="162"/>
      <c r="I307" s="192"/>
      <c r="J307" s="111"/>
    </row>
    <row r="308" spans="1:10" ht="12.75">
      <c r="A308" s="160"/>
      <c r="B308" s="160" t="s">
        <v>205</v>
      </c>
      <c r="F308" s="162">
        <v>117243</v>
      </c>
      <c r="G308" s="162">
        <v>115931</v>
      </c>
      <c r="H308" s="162"/>
      <c r="I308" s="162">
        <v>117243</v>
      </c>
      <c r="J308" s="190">
        <v>115931</v>
      </c>
    </row>
    <row r="309" spans="1:10" ht="12.75">
      <c r="A309" s="160"/>
      <c r="F309" s="192"/>
      <c r="G309" s="192"/>
      <c r="H309" s="192"/>
      <c r="I309" s="192"/>
      <c r="J309" s="111"/>
    </row>
    <row r="310" spans="1:10" ht="13.5" thickBot="1">
      <c r="A310" s="160"/>
      <c r="B310" s="4" t="s">
        <v>56</v>
      </c>
      <c r="F310" s="195">
        <f>F306/F308*100</f>
        <v>7.511749102291822</v>
      </c>
      <c r="G310" s="195">
        <f>G306/G308*100</f>
        <v>6.801459488833875</v>
      </c>
      <c r="H310" s="191"/>
      <c r="I310" s="195">
        <f>I306/I308*100</f>
        <v>7.511749102291822</v>
      </c>
      <c r="J310" s="195">
        <f>J306/J308*100</f>
        <v>6.801459488833875</v>
      </c>
    </row>
    <row r="311" spans="1:10" ht="13.5" thickTop="1">
      <c r="A311" s="160"/>
      <c r="F311" s="5"/>
      <c r="G311" s="314"/>
      <c r="H311" s="314"/>
      <c r="I311" s="314"/>
      <c r="J311" s="193"/>
    </row>
    <row r="312" spans="1:10" ht="12.75">
      <c r="A312" s="160"/>
      <c r="B312" s="84"/>
      <c r="C312" s="84"/>
      <c r="D312" s="84"/>
      <c r="E312" s="84"/>
      <c r="F312" s="194"/>
      <c r="G312" s="194"/>
      <c r="H312" s="194"/>
      <c r="I312" s="194"/>
      <c r="J312" s="194"/>
    </row>
    <row r="313" spans="1:10" ht="12.75">
      <c r="A313" s="160"/>
      <c r="B313" s="348" t="s">
        <v>203</v>
      </c>
      <c r="C313" s="348"/>
      <c r="D313" s="348"/>
      <c r="F313" s="119"/>
      <c r="G313" s="119"/>
      <c r="H313" s="119"/>
      <c r="I313" s="119"/>
      <c r="J313" s="119"/>
    </row>
    <row r="314" spans="2:10" ht="12.75">
      <c r="B314" s="160" t="s">
        <v>206</v>
      </c>
      <c r="F314" s="162">
        <v>0</v>
      </c>
      <c r="G314" s="162">
        <v>7896</v>
      </c>
      <c r="H314" s="162"/>
      <c r="I314" s="162">
        <v>0</v>
      </c>
      <c r="J314" s="190">
        <v>7896</v>
      </c>
    </row>
    <row r="315" spans="1:10" ht="12.75">
      <c r="A315" s="160"/>
      <c r="F315" s="162"/>
      <c r="G315" s="162"/>
      <c r="H315" s="162"/>
      <c r="I315" s="162"/>
      <c r="J315" s="111"/>
    </row>
    <row r="316" spans="2:10" ht="12.75">
      <c r="B316" s="160" t="s">
        <v>148</v>
      </c>
      <c r="F316" s="162"/>
      <c r="G316" s="162"/>
      <c r="H316" s="162"/>
      <c r="I316" s="162"/>
      <c r="J316" s="111"/>
    </row>
    <row r="317" spans="1:10" ht="12.75">
      <c r="A317" s="160"/>
      <c r="B317" s="4" t="s">
        <v>207</v>
      </c>
      <c r="F317" s="162">
        <v>0</v>
      </c>
      <c r="G317" s="162">
        <v>117242</v>
      </c>
      <c r="H317" s="162"/>
      <c r="I317" s="162">
        <v>0</v>
      </c>
      <c r="J317" s="190">
        <v>117242</v>
      </c>
    </row>
    <row r="318" spans="1:10" ht="12.75">
      <c r="A318" s="160"/>
      <c r="F318" s="192"/>
      <c r="G318" s="192"/>
      <c r="H318" s="192"/>
      <c r="I318" s="192"/>
      <c r="J318" s="111"/>
    </row>
    <row r="319" spans="1:10" ht="13.5" thickBot="1">
      <c r="A319" s="160"/>
      <c r="B319" s="4" t="s">
        <v>26</v>
      </c>
      <c r="F319" s="195">
        <v>0</v>
      </c>
      <c r="G319" s="195">
        <f>G314/G317*100</f>
        <v>6.734787874652429</v>
      </c>
      <c r="H319" s="191"/>
      <c r="I319" s="195">
        <v>0</v>
      </c>
      <c r="J319" s="195">
        <f>J314/J317*100</f>
        <v>6.734787874652429</v>
      </c>
    </row>
    <row r="320" spans="1:10" ht="13.5" thickTop="1">
      <c r="A320" s="160"/>
      <c r="F320" s="11"/>
      <c r="G320" s="11"/>
      <c r="H320" s="11"/>
      <c r="I320" s="182"/>
      <c r="J320" s="181"/>
    </row>
    <row r="321" spans="1:10" ht="12.75">
      <c r="A321" s="160"/>
      <c r="G321" s="181"/>
      <c r="H321" s="181"/>
      <c r="I321" s="181"/>
      <c r="J321" s="181"/>
    </row>
    <row r="322" spans="1:10" ht="12.75">
      <c r="A322" s="160"/>
      <c r="G322" s="181"/>
      <c r="H322" s="181"/>
      <c r="I322" s="181"/>
      <c r="J322" s="181"/>
    </row>
    <row r="323" spans="1:10" ht="12.75">
      <c r="A323" s="160"/>
      <c r="G323" s="181"/>
      <c r="H323" s="181"/>
      <c r="I323" s="181"/>
      <c r="J323" s="181"/>
    </row>
    <row r="324" spans="1:10" ht="12.75">
      <c r="A324" s="160"/>
      <c r="G324" s="181"/>
      <c r="H324" s="181"/>
      <c r="I324" s="181"/>
      <c r="J324" s="181"/>
    </row>
    <row r="325" spans="1:10" ht="12.75">
      <c r="A325" s="160"/>
      <c r="G325" s="181"/>
      <c r="H325" s="181"/>
      <c r="I325" s="181"/>
      <c r="J325" s="181"/>
    </row>
    <row r="326" spans="1:10" ht="12.75">
      <c r="A326" s="160"/>
      <c r="G326" s="181"/>
      <c r="H326" s="181"/>
      <c r="I326" s="181"/>
      <c r="J326" s="181"/>
    </row>
    <row r="327" spans="1:10" ht="12.75">
      <c r="A327" s="165" t="s">
        <v>115</v>
      </c>
      <c r="G327" s="181"/>
      <c r="H327" s="181"/>
      <c r="I327" s="181"/>
      <c r="J327" s="181"/>
    </row>
    <row r="328" spans="1:10" ht="12.75">
      <c r="A328" s="160"/>
      <c r="G328" s="181"/>
      <c r="H328" s="181"/>
      <c r="I328" s="181"/>
      <c r="J328" s="181"/>
    </row>
    <row r="329" spans="1:10" ht="12.75">
      <c r="A329" s="160"/>
      <c r="G329" s="181"/>
      <c r="H329" s="181"/>
      <c r="I329" s="181"/>
      <c r="J329" s="181"/>
    </row>
    <row r="330" spans="1:3" ht="12.75">
      <c r="A330" s="155" t="s">
        <v>165</v>
      </c>
      <c r="B330" s="160"/>
      <c r="C330" s="160"/>
    </row>
    <row r="331" spans="1:3" ht="12.75">
      <c r="A331" s="4" t="s">
        <v>166</v>
      </c>
      <c r="B331" s="160"/>
      <c r="C331" s="160"/>
    </row>
    <row r="332" spans="2:3" ht="12.75">
      <c r="B332" s="160"/>
      <c r="C332" s="160"/>
    </row>
    <row r="333" spans="1:3" ht="12.75">
      <c r="A333" s="341" t="s">
        <v>10</v>
      </c>
      <c r="B333" s="342"/>
      <c r="C333" s="342"/>
    </row>
    <row r="334" spans="1:3" ht="12.75">
      <c r="A334" s="4" t="s">
        <v>213</v>
      </c>
      <c r="B334" s="160"/>
      <c r="C334" s="160"/>
    </row>
    <row r="335" spans="1:3" ht="12.75">
      <c r="A335" s="160"/>
      <c r="B335" s="160"/>
      <c r="C335" s="160"/>
    </row>
    <row r="336" spans="1:3" ht="12.75">
      <c r="A336" s="160"/>
      <c r="B336" s="160"/>
      <c r="C336" s="160"/>
    </row>
    <row r="337" spans="1:3" ht="12.75">
      <c r="A337" s="160"/>
      <c r="B337" s="160"/>
      <c r="C337" s="160"/>
    </row>
    <row r="338" spans="1:3" ht="12.75">
      <c r="A338" s="160"/>
      <c r="B338" s="160"/>
      <c r="C338" s="160"/>
    </row>
    <row r="339" spans="1:3" ht="12.75">
      <c r="A339" s="160"/>
      <c r="B339" s="160"/>
      <c r="C339" s="160"/>
    </row>
    <row r="340" spans="1:3" ht="12.75">
      <c r="A340" s="160"/>
      <c r="B340" s="160"/>
      <c r="C340" s="160"/>
    </row>
    <row r="341" spans="1:3" ht="12.75">
      <c r="A341" s="160"/>
      <c r="B341" s="160"/>
      <c r="C341" s="160"/>
    </row>
    <row r="342" spans="1:3" ht="12.75">
      <c r="A342" s="160"/>
      <c r="B342" s="160"/>
      <c r="C342" s="160"/>
    </row>
    <row r="343" spans="1:3" ht="12.75">
      <c r="A343" s="160"/>
      <c r="B343" s="160"/>
      <c r="C343" s="160"/>
    </row>
    <row r="344" spans="1:3" ht="12.75">
      <c r="A344" s="160"/>
      <c r="B344" s="160"/>
      <c r="C344" s="160"/>
    </row>
    <row r="345" spans="1:3" ht="12.75">
      <c r="A345" s="160"/>
      <c r="B345" s="160"/>
      <c r="C345" s="160"/>
    </row>
    <row r="346" spans="1:3" ht="12.75">
      <c r="A346" s="160"/>
      <c r="B346" s="160"/>
      <c r="C346" s="160"/>
    </row>
    <row r="347" spans="1:3" ht="12.75">
      <c r="A347" s="160"/>
      <c r="B347" s="160"/>
      <c r="C347" s="160"/>
    </row>
    <row r="348" spans="1:3" ht="12.75">
      <c r="A348" s="160"/>
      <c r="B348" s="160"/>
      <c r="C348" s="160"/>
    </row>
    <row r="349" spans="1:3" ht="12.75">
      <c r="A349" s="160"/>
      <c r="B349" s="160"/>
      <c r="C349" s="160"/>
    </row>
    <row r="350" spans="1:3" ht="12.75">
      <c r="A350" s="160"/>
      <c r="B350" s="160"/>
      <c r="C350" s="160"/>
    </row>
    <row r="351" spans="1:3" ht="12.75">
      <c r="A351" s="160"/>
      <c r="B351" s="160"/>
      <c r="C351" s="160"/>
    </row>
    <row r="352" spans="1:3" ht="12.75">
      <c r="A352" s="160"/>
      <c r="B352" s="160"/>
      <c r="C352" s="160"/>
    </row>
    <row r="353" spans="1:3" ht="12.75">
      <c r="A353" s="160"/>
      <c r="B353" s="160"/>
      <c r="C353" s="160"/>
    </row>
    <row r="354" spans="1:3" ht="12.75">
      <c r="A354" s="160"/>
      <c r="B354" s="160"/>
      <c r="C354" s="160"/>
    </row>
    <row r="355" spans="1:3" ht="12.75">
      <c r="A355" s="160"/>
      <c r="B355" s="160"/>
      <c r="C355" s="160"/>
    </row>
    <row r="356" spans="1:3" ht="12.75">
      <c r="A356" s="160"/>
      <c r="B356" s="160"/>
      <c r="C356" s="160"/>
    </row>
  </sheetData>
  <mergeCells count="39">
    <mergeCell ref="B250:J251"/>
    <mergeCell ref="B238:J239"/>
    <mergeCell ref="B241:J242"/>
    <mergeCell ref="B244:J245"/>
    <mergeCell ref="B247:J248"/>
    <mergeCell ref="B153:J153"/>
    <mergeCell ref="B131:J131"/>
    <mergeCell ref="B203:J204"/>
    <mergeCell ref="F192:G192"/>
    <mergeCell ref="B188:J188"/>
    <mergeCell ref="B182:J183"/>
    <mergeCell ref="B136:J137"/>
    <mergeCell ref="B14:J16"/>
    <mergeCell ref="B72:J72"/>
    <mergeCell ref="B77:J77"/>
    <mergeCell ref="B18:J20"/>
    <mergeCell ref="B28:J30"/>
    <mergeCell ref="B45:J47"/>
    <mergeCell ref="B24:J26"/>
    <mergeCell ref="A333:C333"/>
    <mergeCell ref="G165:H165"/>
    <mergeCell ref="G167:H167"/>
    <mergeCell ref="B290:J290"/>
    <mergeCell ref="I300:J300"/>
    <mergeCell ref="F300:G300"/>
    <mergeCell ref="B305:D305"/>
    <mergeCell ref="B313:D313"/>
    <mergeCell ref="B285:J285"/>
    <mergeCell ref="B223:J224"/>
    <mergeCell ref="B295:J295"/>
    <mergeCell ref="C214:J214"/>
    <mergeCell ref="B92:J93"/>
    <mergeCell ref="B98:J98"/>
    <mergeCell ref="B160:J160"/>
    <mergeCell ref="B144:J145"/>
    <mergeCell ref="B150:J151"/>
    <mergeCell ref="E114:J114"/>
    <mergeCell ref="I192:J192"/>
    <mergeCell ref="B179:J180"/>
  </mergeCells>
  <printOptions/>
  <pageMargins left="1.1" right="0.26" top="0.48" bottom="0.39" header="0.45" footer="0.393700787401575"/>
  <pageSetup horizontalDpi="600" verticalDpi="600" orientation="portrait" paperSize="9" scale="72" r:id="rId2"/>
  <headerFooter alignWithMargins="0">
    <oddFooter>&amp;C&amp;P</oddFooter>
  </headerFooter>
  <rowBreaks count="4" manualBreakCount="4">
    <brk id="79" max="9" man="1"/>
    <brk id="154" max="255" man="1"/>
    <brk id="216" max="9" man="1"/>
    <brk id="291"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143"/>
  <sheetViews>
    <sheetView zoomScale="75" zoomScaleNormal="75" workbookViewId="0" topLeftCell="A23">
      <selection activeCell="A49" sqref="A49:H50"/>
    </sheetView>
  </sheetViews>
  <sheetFormatPr defaultColWidth="9.140625" defaultRowHeight="12.75"/>
  <cols>
    <col min="1" max="1" width="35.28125" style="9" customWidth="1"/>
    <col min="2" max="2" width="17.57421875" style="9" customWidth="1"/>
    <col min="3" max="3" width="1.7109375" style="9" customWidth="1"/>
    <col min="4" max="4" width="17.57421875" style="9" customWidth="1"/>
    <col min="5" max="5" width="1.7109375" style="9" customWidth="1"/>
    <col min="6" max="6" width="17.57421875" style="9" customWidth="1"/>
    <col min="7" max="7" width="1.8515625" style="9" customWidth="1"/>
    <col min="8" max="8" width="15.57421875" style="9" customWidth="1"/>
    <col min="9" max="9" width="1.7109375" style="9" customWidth="1"/>
    <col min="10" max="16384" width="9.140625" style="11" customWidth="1"/>
  </cols>
  <sheetData>
    <row r="4" spans="1:9" ht="18">
      <c r="A4" s="8" t="s">
        <v>172</v>
      </c>
      <c r="D4" s="10"/>
      <c r="E4" s="10"/>
      <c r="F4" s="10"/>
      <c r="G4" s="10"/>
      <c r="H4" s="10"/>
      <c r="I4" s="10"/>
    </row>
    <row r="5" spans="1:9" ht="14.25">
      <c r="A5" s="12"/>
      <c r="B5" s="10"/>
      <c r="C5" s="10"/>
      <c r="D5" s="10"/>
      <c r="E5" s="10"/>
      <c r="F5" s="10"/>
      <c r="G5" s="10"/>
      <c r="H5" s="13"/>
      <c r="I5" s="10"/>
    </row>
    <row r="6" ht="15">
      <c r="A6" s="45" t="str">
        <f>+'Notes-pg 5'!A5</f>
        <v>QUARTERLY REPORT FOR THE FIRST QUARTER ENDED 31 OCTOBER 2007</v>
      </c>
    </row>
    <row r="7" spans="1:9" ht="14.25">
      <c r="A7" s="11"/>
      <c r="B7" s="14"/>
      <c r="C7" s="14"/>
      <c r="D7" s="14"/>
      <c r="E7" s="14"/>
      <c r="F7" s="14"/>
      <c r="G7" s="14"/>
      <c r="H7" s="14"/>
      <c r="I7" s="14"/>
    </row>
    <row r="8" spans="1:9" ht="15">
      <c r="A8" s="15" t="s">
        <v>189</v>
      </c>
      <c r="B8" s="14"/>
      <c r="C8" s="14"/>
      <c r="D8" s="14"/>
      <c r="E8" s="14"/>
      <c r="F8" s="14"/>
      <c r="G8" s="14"/>
      <c r="H8" s="14"/>
      <c r="I8" s="14"/>
    </row>
    <row r="9" spans="1:9" ht="15">
      <c r="A9" s="15"/>
      <c r="B9" s="14"/>
      <c r="C9" s="14"/>
      <c r="D9" s="14"/>
      <c r="E9" s="14"/>
      <c r="F9" s="14"/>
      <c r="G9" s="14"/>
      <c r="H9" s="14"/>
      <c r="I9" s="14"/>
    </row>
    <row r="10" spans="1:13" ht="14.25">
      <c r="A10" s="14"/>
      <c r="B10" s="14"/>
      <c r="C10" s="14"/>
      <c r="D10" s="14"/>
      <c r="E10" s="14"/>
      <c r="F10" s="14"/>
      <c r="G10" s="14"/>
      <c r="H10" s="14"/>
      <c r="I10" s="14"/>
      <c r="J10" s="5"/>
      <c r="K10" s="5"/>
      <c r="L10" s="5"/>
      <c r="M10" s="5"/>
    </row>
    <row r="11" spans="1:13" ht="15.75" thickBot="1">
      <c r="A11" s="14"/>
      <c r="B11" s="352" t="s">
        <v>82</v>
      </c>
      <c r="C11" s="353"/>
      <c r="D11" s="354"/>
      <c r="E11" s="18"/>
      <c r="F11" s="352" t="s">
        <v>83</v>
      </c>
      <c r="G11" s="353"/>
      <c r="H11" s="353"/>
      <c r="I11" s="17"/>
      <c r="J11" s="5"/>
      <c r="K11" s="5"/>
      <c r="L11" s="5"/>
      <c r="M11" s="5"/>
    </row>
    <row r="12" spans="1:13" ht="14.25">
      <c r="A12" s="14"/>
      <c r="B12" s="17"/>
      <c r="C12" s="17"/>
      <c r="D12" s="17"/>
      <c r="E12" s="17"/>
      <c r="F12" s="17"/>
      <c r="G12" s="17"/>
      <c r="H12" s="17"/>
      <c r="I12" s="17"/>
      <c r="J12" s="5"/>
      <c r="K12" s="5"/>
      <c r="L12" s="5"/>
      <c r="M12" s="5"/>
    </row>
    <row r="13" spans="1:13" ht="15">
      <c r="A13" s="14"/>
      <c r="B13" s="31" t="s">
        <v>76</v>
      </c>
      <c r="C13" s="33"/>
      <c r="D13" s="33" t="s">
        <v>76</v>
      </c>
      <c r="E13" s="33"/>
      <c r="F13" s="273" t="s">
        <v>171</v>
      </c>
      <c r="G13" s="34"/>
      <c r="H13" s="35" t="s">
        <v>171</v>
      </c>
      <c r="I13" s="19"/>
      <c r="J13" s="5"/>
      <c r="K13" s="5"/>
      <c r="L13" s="5"/>
      <c r="M13" s="5"/>
    </row>
    <row r="14" spans="1:13" ht="15">
      <c r="A14" s="14"/>
      <c r="B14" s="31" t="s">
        <v>84</v>
      </c>
      <c r="C14" s="33"/>
      <c r="D14" s="33" t="s">
        <v>84</v>
      </c>
      <c r="E14" s="33"/>
      <c r="F14" s="273" t="s">
        <v>84</v>
      </c>
      <c r="G14" s="35"/>
      <c r="H14" s="35" t="s">
        <v>84</v>
      </c>
      <c r="I14" s="17"/>
      <c r="J14" s="5"/>
      <c r="K14" s="5"/>
      <c r="L14" s="5"/>
      <c r="M14" s="5"/>
    </row>
    <row r="15" spans="1:13" ht="15">
      <c r="A15" s="14"/>
      <c r="B15" s="273" t="s">
        <v>11</v>
      </c>
      <c r="C15" s="34"/>
      <c r="D15" s="35" t="s">
        <v>12</v>
      </c>
      <c r="E15" s="35"/>
      <c r="F15" s="273" t="s">
        <v>11</v>
      </c>
      <c r="G15" s="34"/>
      <c r="H15" s="35" t="s">
        <v>12</v>
      </c>
      <c r="I15" s="20"/>
      <c r="J15" s="5"/>
      <c r="K15" s="5"/>
      <c r="L15" s="5"/>
      <c r="M15" s="5"/>
    </row>
    <row r="16" spans="1:9" ht="15">
      <c r="A16" s="14"/>
      <c r="B16" s="31" t="s">
        <v>47</v>
      </c>
      <c r="C16" s="31"/>
      <c r="D16" s="33" t="s">
        <v>47</v>
      </c>
      <c r="E16" s="33"/>
      <c r="F16" s="31" t="s">
        <v>47</v>
      </c>
      <c r="G16" s="31"/>
      <c r="H16" s="33" t="s">
        <v>47</v>
      </c>
      <c r="I16" s="14"/>
    </row>
    <row r="17" spans="2:9" ht="14.25">
      <c r="B17" s="21"/>
      <c r="C17" s="21"/>
      <c r="D17" s="14"/>
      <c r="E17" s="14"/>
      <c r="F17" s="21"/>
      <c r="G17" s="21"/>
      <c r="H17" s="14"/>
      <c r="I17" s="14"/>
    </row>
    <row r="18" spans="1:9" ht="14.25">
      <c r="A18" s="14" t="s">
        <v>31</v>
      </c>
      <c r="B18" s="20">
        <v>135102</v>
      </c>
      <c r="C18" s="20"/>
      <c r="D18" s="20">
        <v>111575</v>
      </c>
      <c r="E18" s="20"/>
      <c r="F18" s="20">
        <f>+B18</f>
        <v>135102</v>
      </c>
      <c r="G18" s="20"/>
      <c r="H18" s="20">
        <f>+D18</f>
        <v>111575</v>
      </c>
      <c r="I18" s="20"/>
    </row>
    <row r="19" spans="1:9" ht="14.25">
      <c r="A19" s="14"/>
      <c r="B19" s="20"/>
      <c r="C19" s="20"/>
      <c r="D19" s="20"/>
      <c r="E19" s="20"/>
      <c r="F19" s="20"/>
      <c r="G19" s="20"/>
      <c r="I19" s="20"/>
    </row>
    <row r="20" spans="1:9" ht="14.25">
      <c r="A20" s="14" t="s">
        <v>85</v>
      </c>
      <c r="B20" s="20">
        <v>54</v>
      </c>
      <c r="C20" s="20"/>
      <c r="D20" s="20">
        <v>314</v>
      </c>
      <c r="E20" s="20"/>
      <c r="F20" s="20">
        <f>+B20</f>
        <v>54</v>
      </c>
      <c r="G20" s="20"/>
      <c r="H20" s="20">
        <f>+D20</f>
        <v>314</v>
      </c>
      <c r="I20" s="20"/>
    </row>
    <row r="21" spans="1:9" ht="14.25">
      <c r="A21" s="14"/>
      <c r="B21" s="20"/>
      <c r="C21" s="20"/>
      <c r="D21" s="20"/>
      <c r="E21" s="20"/>
      <c r="F21" s="20"/>
      <c r="G21" s="20"/>
      <c r="I21" s="20"/>
    </row>
    <row r="22" spans="1:9" ht="14.25">
      <c r="A22" s="14" t="s">
        <v>158</v>
      </c>
      <c r="B22" s="20">
        <f>-94873-12415-12911</f>
        <v>-120199</v>
      </c>
      <c r="C22" s="20"/>
      <c r="D22" s="20">
        <v>-98708</v>
      </c>
      <c r="E22" s="20"/>
      <c r="F22" s="20">
        <f>+B22</f>
        <v>-120199</v>
      </c>
      <c r="G22" s="20"/>
      <c r="H22" s="20">
        <f>+D22</f>
        <v>-98708</v>
      </c>
      <c r="I22" s="20"/>
    </row>
    <row r="23" spans="1:9" ht="14.25">
      <c r="A23" s="14"/>
      <c r="B23" s="22"/>
      <c r="C23" s="20"/>
      <c r="D23" s="22"/>
      <c r="E23" s="20"/>
      <c r="F23" s="22"/>
      <c r="G23" s="20"/>
      <c r="H23" s="22"/>
      <c r="I23" s="20"/>
    </row>
    <row r="24" spans="1:9" ht="14.25">
      <c r="A24" s="14"/>
      <c r="B24" s="20"/>
      <c r="C24" s="20"/>
      <c r="D24" s="20"/>
      <c r="E24" s="20"/>
      <c r="F24" s="20"/>
      <c r="G24" s="20"/>
      <c r="H24" s="20"/>
      <c r="I24" s="20"/>
    </row>
    <row r="25" spans="1:9" ht="14.25">
      <c r="A25" s="14" t="s">
        <v>86</v>
      </c>
      <c r="B25" s="20">
        <f>SUM(B18:B22)</f>
        <v>14957</v>
      </c>
      <c r="C25" s="20"/>
      <c r="D25" s="20">
        <f>SUM(D18:D23)</f>
        <v>13181</v>
      </c>
      <c r="E25" s="20"/>
      <c r="F25" s="20">
        <f>SUM(F18:F22)</f>
        <v>14957</v>
      </c>
      <c r="G25" s="20"/>
      <c r="H25" s="20">
        <f>SUM(H18:H23)</f>
        <v>13181</v>
      </c>
      <c r="I25" s="20"/>
    </row>
    <row r="26" spans="1:9" ht="14.25">
      <c r="A26" s="14"/>
      <c r="B26" s="20"/>
      <c r="C26" s="20"/>
      <c r="D26" s="20"/>
      <c r="E26" s="20"/>
      <c r="F26" s="20"/>
      <c r="G26" s="20"/>
      <c r="H26" s="20"/>
      <c r="I26" s="20"/>
    </row>
    <row r="27" spans="1:9" ht="14.25">
      <c r="A27" s="23" t="s">
        <v>87</v>
      </c>
      <c r="B27" s="22">
        <v>-2147</v>
      </c>
      <c r="C27" s="20"/>
      <c r="D27" s="22">
        <v>-2389</v>
      </c>
      <c r="E27" s="20"/>
      <c r="F27" s="22">
        <f>+B27</f>
        <v>-2147</v>
      </c>
      <c r="G27" s="20"/>
      <c r="H27" s="22">
        <f>+D27</f>
        <v>-2389</v>
      </c>
      <c r="I27" s="20"/>
    </row>
    <row r="28" spans="1:9" ht="14.25">
      <c r="A28" s="14"/>
      <c r="B28" s="282"/>
      <c r="C28" s="20"/>
      <c r="D28" s="20"/>
      <c r="E28" s="20"/>
      <c r="F28" s="282"/>
      <c r="G28" s="20"/>
      <c r="H28" s="20"/>
      <c r="I28" s="20"/>
    </row>
    <row r="29" spans="1:9" ht="14.25">
      <c r="A29" s="14"/>
      <c r="B29" s="20">
        <f>SUM(B25:B27)</f>
        <v>12810</v>
      </c>
      <c r="C29" s="20"/>
      <c r="D29" s="20">
        <f>SUM(D25:D27)</f>
        <v>10792</v>
      </c>
      <c r="E29" s="20"/>
      <c r="F29" s="20">
        <f>SUM(F25:F27)</f>
        <v>12810</v>
      </c>
      <c r="G29" s="20"/>
      <c r="H29" s="20">
        <f>SUM(H25:H27)</f>
        <v>10792</v>
      </c>
      <c r="I29" s="19"/>
    </row>
    <row r="30" spans="1:9" ht="14.25">
      <c r="A30" s="14"/>
      <c r="B30" s="20"/>
      <c r="C30" s="20"/>
      <c r="D30" s="20"/>
      <c r="E30" s="20"/>
      <c r="F30" s="20"/>
      <c r="G30" s="20"/>
      <c r="H30" s="20"/>
      <c r="I30" s="19"/>
    </row>
    <row r="31" spans="1:9" ht="14.25">
      <c r="A31" s="14" t="s">
        <v>43</v>
      </c>
      <c r="B31" s="22">
        <v>-3974</v>
      </c>
      <c r="D31" s="22">
        <v>-2907</v>
      </c>
      <c r="E31" s="20"/>
      <c r="F31" s="22">
        <f>+B31</f>
        <v>-3974</v>
      </c>
      <c r="G31" s="20"/>
      <c r="H31" s="22">
        <f>+D31</f>
        <v>-2907</v>
      </c>
      <c r="I31" s="19"/>
    </row>
    <row r="32" spans="1:9" ht="14.25">
      <c r="A32" s="14"/>
      <c r="D32" s="20"/>
      <c r="E32" s="20"/>
      <c r="G32" s="20"/>
      <c r="I32" s="19"/>
    </row>
    <row r="33" spans="1:9" ht="15" thickBot="1">
      <c r="A33" s="14" t="s">
        <v>88</v>
      </c>
      <c r="B33" s="26">
        <f>SUM(B29:B31)</f>
        <v>8836</v>
      </c>
      <c r="C33" s="14"/>
      <c r="D33" s="250">
        <f>SUM(D29:D31)</f>
        <v>7885</v>
      </c>
      <c r="E33" s="14"/>
      <c r="F33" s="26">
        <f>SUM(F29:F31)</f>
        <v>8836</v>
      </c>
      <c r="G33" s="14"/>
      <c r="H33" s="26">
        <f>SUM(H29:H31)</f>
        <v>7885</v>
      </c>
      <c r="I33" s="24"/>
    </row>
    <row r="34" spans="1:9" ht="14.25">
      <c r="A34" s="14"/>
      <c r="B34" s="14"/>
      <c r="C34" s="14"/>
      <c r="D34" s="14"/>
      <c r="E34" s="14"/>
      <c r="F34" s="14"/>
      <c r="G34" s="14"/>
      <c r="H34" s="14"/>
      <c r="I34" s="14"/>
    </row>
    <row r="35" spans="1:9" ht="14.25">
      <c r="A35" s="14" t="s">
        <v>241</v>
      </c>
      <c r="B35" s="14"/>
      <c r="C35" s="14"/>
      <c r="D35" s="14"/>
      <c r="E35" s="14"/>
      <c r="F35" s="14"/>
      <c r="G35" s="14"/>
      <c r="H35" s="14"/>
      <c r="I35" s="14"/>
    </row>
    <row r="36" spans="1:9" ht="14.25">
      <c r="A36" s="14" t="s">
        <v>242</v>
      </c>
      <c r="B36" s="253">
        <v>8807</v>
      </c>
      <c r="C36" s="14"/>
      <c r="D36" s="253">
        <v>7885</v>
      </c>
      <c r="E36" s="14"/>
      <c r="F36" s="253">
        <f>+B36</f>
        <v>8807</v>
      </c>
      <c r="G36" s="14"/>
      <c r="H36" s="253">
        <f>+D36</f>
        <v>7885</v>
      </c>
      <c r="I36" s="14"/>
    </row>
    <row r="37" spans="1:9" ht="14.25">
      <c r="A37" s="14" t="s">
        <v>243</v>
      </c>
      <c r="B37" s="253">
        <v>29</v>
      </c>
      <c r="C37" s="14"/>
      <c r="D37" s="253">
        <v>0</v>
      </c>
      <c r="E37" s="14"/>
      <c r="F37" s="253">
        <v>29</v>
      </c>
      <c r="G37" s="14"/>
      <c r="H37" s="253">
        <v>0</v>
      </c>
      <c r="I37" s="14"/>
    </row>
    <row r="38" spans="1:9" ht="15" thickBot="1">
      <c r="A38" s="14"/>
      <c r="B38" s="148">
        <f>+B36+B37</f>
        <v>8836</v>
      </c>
      <c r="C38" s="14"/>
      <c r="D38" s="148">
        <f>+D36+D37</f>
        <v>7885</v>
      </c>
      <c r="E38" s="14"/>
      <c r="F38" s="148">
        <f>+F36+F37</f>
        <v>8836</v>
      </c>
      <c r="G38" s="14"/>
      <c r="H38" s="148">
        <f>+H36+H37</f>
        <v>7885</v>
      </c>
      <c r="I38" s="14"/>
    </row>
    <row r="39" spans="1:9" ht="14.25">
      <c r="A39" s="14"/>
      <c r="B39" s="14"/>
      <c r="C39" s="14"/>
      <c r="D39" s="14"/>
      <c r="E39" s="14"/>
      <c r="F39" s="14"/>
      <c r="G39" s="14"/>
      <c r="H39" s="14"/>
      <c r="I39" s="14"/>
    </row>
    <row r="40" spans="1:9" ht="14.25">
      <c r="A40" s="14"/>
      <c r="B40" s="283"/>
      <c r="C40" s="14"/>
      <c r="D40" s="14"/>
      <c r="E40" s="14"/>
      <c r="F40" s="14"/>
      <c r="G40" s="14"/>
      <c r="H40" s="14"/>
      <c r="I40" s="14"/>
    </row>
    <row r="41" spans="1:9" ht="14.25">
      <c r="A41" s="14" t="s">
        <v>254</v>
      </c>
      <c r="B41" s="11"/>
      <c r="C41" s="11"/>
      <c r="D41" s="27"/>
      <c r="E41" s="11"/>
      <c r="F41" s="11"/>
      <c r="G41" s="11"/>
      <c r="H41" s="27"/>
      <c r="I41" s="11"/>
    </row>
    <row r="42" spans="1:9" ht="14.25">
      <c r="A42" s="14" t="s">
        <v>255</v>
      </c>
      <c r="B42" s="11"/>
      <c r="C42" s="11"/>
      <c r="D42" s="27"/>
      <c r="E42" s="11"/>
      <c r="F42" s="11"/>
      <c r="G42" s="11"/>
      <c r="H42" s="27"/>
      <c r="I42" s="11"/>
    </row>
    <row r="43" spans="1:9" ht="15" thickBot="1">
      <c r="A43" s="14" t="s">
        <v>89</v>
      </c>
      <c r="B43" s="284">
        <f>'Notes-pg 5'!F310</f>
        <v>7.511749102291822</v>
      </c>
      <c r="C43" s="14"/>
      <c r="D43" s="28">
        <f>'Notes-pg 5'!G310</f>
        <v>6.801459488833875</v>
      </c>
      <c r="E43" s="14"/>
      <c r="F43" s="284">
        <f>'Notes-pg 5'!I310</f>
        <v>7.511749102291822</v>
      </c>
      <c r="G43" s="14"/>
      <c r="H43" s="28">
        <f>'Notes-pg 5'!J310</f>
        <v>6.801459488833875</v>
      </c>
      <c r="I43" s="14"/>
    </row>
    <row r="44" spans="1:9" ht="14.25">
      <c r="A44" s="14"/>
      <c r="B44" s="285"/>
      <c r="C44" s="14"/>
      <c r="D44" s="29"/>
      <c r="E44" s="14"/>
      <c r="F44" s="285"/>
      <c r="G44" s="14"/>
      <c r="H44" s="29"/>
      <c r="I44" s="14"/>
    </row>
    <row r="45" spans="1:9" ht="15" thickBot="1">
      <c r="A45" s="30" t="s">
        <v>139</v>
      </c>
      <c r="B45" s="284">
        <f>'Notes-pg 5'!F319</f>
        <v>0</v>
      </c>
      <c r="C45" s="14"/>
      <c r="D45" s="28">
        <f>'Notes-pg 5'!G319</f>
        <v>6.734787874652429</v>
      </c>
      <c r="E45" s="14"/>
      <c r="F45" s="284">
        <f>'Notes-pg 5'!I319</f>
        <v>0</v>
      </c>
      <c r="G45" s="14"/>
      <c r="H45" s="28">
        <f>'Notes-pg 5'!J319</f>
        <v>6.734787874652429</v>
      </c>
      <c r="I45" s="14"/>
    </row>
    <row r="46" spans="1:9" ht="14.25">
      <c r="A46" s="14"/>
      <c r="B46" s="14"/>
      <c r="C46" s="14"/>
      <c r="D46" s="14"/>
      <c r="E46" s="14"/>
      <c r="F46" s="14"/>
      <c r="G46" s="14"/>
      <c r="H46" s="14"/>
      <c r="I46" s="14"/>
    </row>
    <row r="47" spans="1:9" ht="14.25">
      <c r="A47" s="14"/>
      <c r="B47" s="14"/>
      <c r="C47" s="14"/>
      <c r="D47" s="14"/>
      <c r="E47" s="14"/>
      <c r="F47" s="14"/>
      <c r="G47" s="14"/>
      <c r="H47" s="14"/>
      <c r="I47" s="14"/>
    </row>
    <row r="48" spans="1:9" ht="14.25">
      <c r="A48" s="14"/>
      <c r="B48" s="14"/>
      <c r="C48" s="14"/>
      <c r="D48" s="14"/>
      <c r="E48" s="14"/>
      <c r="F48" s="14"/>
      <c r="G48" s="14"/>
      <c r="H48" s="14"/>
      <c r="I48" s="14"/>
    </row>
    <row r="49" spans="1:9" ht="14.25">
      <c r="A49" s="355" t="s">
        <v>13</v>
      </c>
      <c r="B49" s="355"/>
      <c r="C49" s="355"/>
      <c r="D49" s="355"/>
      <c r="E49" s="355"/>
      <c r="F49" s="355"/>
      <c r="G49" s="355"/>
      <c r="H49" s="355"/>
      <c r="I49" s="14"/>
    </row>
    <row r="50" spans="1:9" ht="14.25">
      <c r="A50" s="355"/>
      <c r="B50" s="355"/>
      <c r="C50" s="355"/>
      <c r="D50" s="355"/>
      <c r="E50" s="355"/>
      <c r="F50" s="355"/>
      <c r="G50" s="355"/>
      <c r="H50" s="355"/>
      <c r="I50" s="14"/>
    </row>
    <row r="51" spans="1:9" ht="14.25">
      <c r="A51" s="14"/>
      <c r="B51" s="14"/>
      <c r="C51" s="14"/>
      <c r="D51" s="14"/>
      <c r="E51" s="14"/>
      <c r="F51" s="14"/>
      <c r="G51" s="14"/>
      <c r="H51" s="14"/>
      <c r="I51" s="14"/>
    </row>
    <row r="52" spans="2:9" ht="14.25">
      <c r="B52" s="14"/>
      <c r="C52" s="14"/>
      <c r="D52" s="14"/>
      <c r="E52" s="14"/>
      <c r="F52" s="14"/>
      <c r="G52" s="14"/>
      <c r="H52" s="14"/>
      <c r="I52" s="14"/>
    </row>
    <row r="53" spans="1:9" ht="14.25">
      <c r="A53" s="14"/>
      <c r="B53" s="14"/>
      <c r="C53" s="14"/>
      <c r="D53" s="14"/>
      <c r="E53" s="14"/>
      <c r="F53" s="14"/>
      <c r="G53" s="14"/>
      <c r="H53" s="14"/>
      <c r="I53" s="14"/>
    </row>
    <row r="54" spans="1:9" ht="14.25">
      <c r="A54" s="14"/>
      <c r="B54" s="14"/>
      <c r="C54" s="14"/>
      <c r="D54" s="14"/>
      <c r="E54" s="14"/>
      <c r="F54" s="14"/>
      <c r="G54" s="14"/>
      <c r="H54" s="14"/>
      <c r="I54" s="14"/>
    </row>
    <row r="55" spans="1:9" ht="14.25">
      <c r="A55" s="14"/>
      <c r="B55" s="14"/>
      <c r="C55" s="14"/>
      <c r="D55" s="14"/>
      <c r="E55" s="14"/>
      <c r="F55" s="14"/>
      <c r="G55" s="14"/>
      <c r="H55" s="14"/>
      <c r="I55" s="14"/>
    </row>
    <row r="56" spans="1:9" ht="14.25">
      <c r="A56" s="14"/>
      <c r="B56" s="14"/>
      <c r="C56" s="14"/>
      <c r="D56" s="14"/>
      <c r="E56" s="14"/>
      <c r="F56" s="14"/>
      <c r="G56" s="14"/>
      <c r="H56" s="14"/>
      <c r="I56" s="14"/>
    </row>
    <row r="57" spans="1:9" ht="14.25">
      <c r="A57" s="14"/>
      <c r="B57" s="14"/>
      <c r="C57" s="14"/>
      <c r="D57" s="14"/>
      <c r="E57" s="14"/>
      <c r="F57" s="14"/>
      <c r="G57" s="14"/>
      <c r="H57" s="14"/>
      <c r="I57" s="14"/>
    </row>
    <row r="58" spans="1:9" ht="14.25">
      <c r="A58" s="14"/>
      <c r="B58" s="14"/>
      <c r="C58" s="14"/>
      <c r="D58" s="14"/>
      <c r="E58" s="14"/>
      <c r="F58" s="14"/>
      <c r="G58" s="14"/>
      <c r="H58" s="14"/>
      <c r="I58" s="14"/>
    </row>
    <row r="59" spans="1:9" ht="14.25">
      <c r="A59" s="14"/>
      <c r="B59" s="14"/>
      <c r="C59" s="14"/>
      <c r="D59" s="14"/>
      <c r="E59" s="14"/>
      <c r="F59" s="14"/>
      <c r="G59" s="14"/>
      <c r="H59" s="14"/>
      <c r="I59" s="14"/>
    </row>
    <row r="60" spans="1:9" ht="14.25">
      <c r="A60" s="14"/>
      <c r="B60" s="14"/>
      <c r="C60" s="14"/>
      <c r="D60" s="14"/>
      <c r="E60" s="14"/>
      <c r="F60" s="14"/>
      <c r="G60" s="14"/>
      <c r="H60" s="14"/>
      <c r="I60" s="14"/>
    </row>
    <row r="61" spans="1:9" ht="14.25">
      <c r="A61" s="14"/>
      <c r="B61" s="14"/>
      <c r="C61" s="14"/>
      <c r="D61" s="14"/>
      <c r="E61" s="14"/>
      <c r="F61" s="14"/>
      <c r="G61" s="14"/>
      <c r="H61" s="14"/>
      <c r="I61" s="14"/>
    </row>
    <row r="62" spans="1:9" ht="14.25">
      <c r="A62" s="14"/>
      <c r="B62" s="14"/>
      <c r="C62" s="14"/>
      <c r="D62" s="14"/>
      <c r="E62" s="14"/>
      <c r="F62" s="14"/>
      <c r="G62" s="14"/>
      <c r="H62" s="14"/>
      <c r="I62" s="14"/>
    </row>
    <row r="63" spans="1:9" ht="14.25">
      <c r="A63" s="14"/>
      <c r="B63" s="14"/>
      <c r="C63" s="14"/>
      <c r="D63" s="14"/>
      <c r="E63" s="14"/>
      <c r="F63" s="14"/>
      <c r="G63" s="14"/>
      <c r="H63" s="14"/>
      <c r="I63" s="14"/>
    </row>
    <row r="64" spans="1:9" ht="14.25">
      <c r="A64" s="14"/>
      <c r="B64" s="14"/>
      <c r="C64" s="14"/>
      <c r="D64" s="14"/>
      <c r="E64" s="14"/>
      <c r="F64" s="14"/>
      <c r="G64" s="14"/>
      <c r="H64" s="14"/>
      <c r="I64" s="14"/>
    </row>
    <row r="65" spans="1:9" ht="14.25">
      <c r="A65" s="14"/>
      <c r="B65" s="14"/>
      <c r="C65" s="14"/>
      <c r="D65" s="14"/>
      <c r="E65" s="14"/>
      <c r="F65" s="14"/>
      <c r="G65" s="14"/>
      <c r="H65" s="14"/>
      <c r="I65" s="14"/>
    </row>
    <row r="66" spans="1:9" ht="14.25">
      <c r="A66" s="14"/>
      <c r="B66" s="14"/>
      <c r="C66" s="14"/>
      <c r="D66" s="14"/>
      <c r="E66" s="14"/>
      <c r="F66" s="14"/>
      <c r="G66" s="14"/>
      <c r="H66" s="14"/>
      <c r="I66" s="14"/>
    </row>
    <row r="67" spans="1:9" ht="14.25">
      <c r="A67" s="14"/>
      <c r="B67" s="14"/>
      <c r="C67" s="14"/>
      <c r="D67" s="14"/>
      <c r="E67" s="14"/>
      <c r="F67" s="14"/>
      <c r="G67" s="14"/>
      <c r="H67" s="14"/>
      <c r="I67" s="14"/>
    </row>
    <row r="68" spans="1:9" ht="14.25">
      <c r="A68" s="14"/>
      <c r="B68" s="14"/>
      <c r="C68" s="14"/>
      <c r="D68" s="14"/>
      <c r="E68" s="14"/>
      <c r="F68" s="14"/>
      <c r="G68" s="14"/>
      <c r="H68" s="14"/>
      <c r="I68" s="14"/>
    </row>
    <row r="69" spans="1:9" ht="14.25">
      <c r="A69" s="14"/>
      <c r="B69" s="14"/>
      <c r="C69" s="14"/>
      <c r="D69" s="14"/>
      <c r="E69" s="14"/>
      <c r="F69" s="14"/>
      <c r="G69" s="14"/>
      <c r="H69" s="14"/>
      <c r="I69" s="14"/>
    </row>
    <row r="70" spans="1:9" ht="14.25">
      <c r="A70" s="14"/>
      <c r="B70" s="14"/>
      <c r="C70" s="14"/>
      <c r="D70" s="14"/>
      <c r="E70" s="14"/>
      <c r="F70" s="14"/>
      <c r="G70" s="14"/>
      <c r="H70" s="14"/>
      <c r="I70" s="14"/>
    </row>
    <row r="71" spans="1:9" ht="14.25">
      <c r="A71" s="14"/>
      <c r="B71" s="14"/>
      <c r="C71" s="14"/>
      <c r="D71" s="14"/>
      <c r="E71" s="14"/>
      <c r="F71" s="14"/>
      <c r="G71" s="14"/>
      <c r="H71" s="14"/>
      <c r="I71" s="14"/>
    </row>
    <row r="72" spans="1:9" ht="14.25">
      <c r="A72" s="14"/>
      <c r="B72" s="14"/>
      <c r="C72" s="14"/>
      <c r="D72" s="14"/>
      <c r="E72" s="14"/>
      <c r="F72" s="14"/>
      <c r="G72" s="14"/>
      <c r="H72" s="14"/>
      <c r="I72" s="14"/>
    </row>
    <row r="73" spans="1:9" ht="14.25">
      <c r="A73" s="14"/>
      <c r="B73" s="14"/>
      <c r="C73" s="14"/>
      <c r="D73" s="14"/>
      <c r="E73" s="14"/>
      <c r="F73" s="14"/>
      <c r="G73" s="14"/>
      <c r="H73" s="14"/>
      <c r="I73" s="14"/>
    </row>
    <row r="143" ht="9" customHeight="1">
      <c r="B143" s="274"/>
    </row>
    <row r="144" ht="6" customHeight="1"/>
  </sheetData>
  <mergeCells count="3">
    <mergeCell ref="F11:H11"/>
    <mergeCell ref="B11:D11"/>
    <mergeCell ref="A49:H50"/>
  </mergeCells>
  <printOptions/>
  <pageMargins left="1.1" right="0" top="0.5" bottom="0.25" header="0.2" footer="0.2"/>
  <pageSetup fitToHeight="1" fitToWidth="1" horizontalDpi="600" verticalDpi="600" orientation="portrait" paperSize="9" scale="81" r:id="rId2"/>
  <headerFooter alignWithMargins="0">
    <oddFooter>&amp;C6</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42"/>
  <sheetViews>
    <sheetView zoomScale="75" zoomScaleNormal="75" zoomScaleSheetLayoutView="75" workbookViewId="0" topLeftCell="A33">
      <selection activeCell="B65" sqref="B65:E66"/>
    </sheetView>
  </sheetViews>
  <sheetFormatPr defaultColWidth="9.140625" defaultRowHeight="12.75"/>
  <cols>
    <col min="1" max="1" width="2.57421875" style="41" customWidth="1"/>
    <col min="2" max="2" width="50.8515625" style="37" customWidth="1"/>
    <col min="3" max="3" width="16.7109375" style="9" customWidth="1"/>
    <col min="4" max="4" width="7.00390625" style="46" customWidth="1"/>
    <col min="5" max="5" width="16.7109375" style="9" customWidth="1"/>
    <col min="6" max="6" width="1.7109375" style="37" customWidth="1"/>
    <col min="7" max="10" width="17.57421875" style="14" customWidth="1"/>
    <col min="11" max="16384" width="9.140625" style="4" customWidth="1"/>
  </cols>
  <sheetData>
    <row r="1" spans="3:10" ht="15">
      <c r="C1" s="38"/>
      <c r="D1" s="39"/>
      <c r="E1" s="38"/>
      <c r="G1" s="16"/>
      <c r="H1" s="16"/>
      <c r="I1" s="16"/>
      <c r="J1" s="16"/>
    </row>
    <row r="2" spans="3:10" ht="15">
      <c r="C2" s="38"/>
      <c r="D2" s="39"/>
      <c r="E2" s="38"/>
      <c r="G2" s="16"/>
      <c r="H2" s="16"/>
      <c r="I2" s="16"/>
      <c r="J2" s="16"/>
    </row>
    <row r="3" spans="1:10" ht="18">
      <c r="A3" s="8" t="s">
        <v>172</v>
      </c>
      <c r="C3" s="38"/>
      <c r="D3" s="39"/>
      <c r="E3" s="38"/>
      <c r="G3" s="16"/>
      <c r="H3" s="16"/>
      <c r="I3" s="16"/>
      <c r="J3" s="16"/>
    </row>
    <row r="4" spans="3:10" ht="14.25">
      <c r="C4" s="10"/>
      <c r="D4" s="42"/>
      <c r="E4" s="10"/>
      <c r="G4" s="44"/>
      <c r="H4" s="44"/>
      <c r="I4" s="44"/>
      <c r="J4" s="44"/>
    </row>
    <row r="5" ht="15">
      <c r="A5" s="45" t="str">
        <f>+'Notes-pg 5'!A5</f>
        <v>QUARTERLY REPORT FOR THE FIRST QUARTER ENDED 31 OCTOBER 2007</v>
      </c>
    </row>
    <row r="6" ht="14.25">
      <c r="A6" s="48"/>
    </row>
    <row r="7" spans="1:10" ht="15">
      <c r="A7" s="47" t="s">
        <v>186</v>
      </c>
      <c r="B7" s="9"/>
      <c r="C7" s="38"/>
      <c r="D7" s="39"/>
      <c r="E7" s="38"/>
      <c r="G7" s="16"/>
      <c r="H7" s="16"/>
      <c r="I7" s="16"/>
      <c r="J7" s="16"/>
    </row>
    <row r="8" spans="1:10" ht="15">
      <c r="A8" s="45"/>
      <c r="B8" s="40"/>
      <c r="C8" s="38"/>
      <c r="D8" s="39"/>
      <c r="E8" s="38"/>
      <c r="G8" s="16"/>
      <c r="H8" s="16"/>
      <c r="I8" s="16"/>
      <c r="J8" s="16"/>
    </row>
    <row r="9" spans="2:10" ht="15">
      <c r="B9" s="49"/>
      <c r="C9" s="85" t="s">
        <v>173</v>
      </c>
      <c r="D9" s="50"/>
      <c r="E9" s="317" t="s">
        <v>173</v>
      </c>
      <c r="F9" s="49"/>
      <c r="G9" s="33"/>
      <c r="H9" s="33"/>
      <c r="I9" s="33"/>
      <c r="J9" s="33"/>
    </row>
    <row r="10" spans="1:10" ht="15">
      <c r="A10" s="45"/>
      <c r="B10" s="51"/>
      <c r="C10" s="85" t="s">
        <v>11</v>
      </c>
      <c r="D10" s="52"/>
      <c r="E10" s="317" t="s">
        <v>17</v>
      </c>
      <c r="F10" s="51"/>
      <c r="G10" s="53"/>
      <c r="H10" s="53"/>
      <c r="I10" s="53"/>
      <c r="J10" s="53"/>
    </row>
    <row r="11" spans="1:10" ht="15">
      <c r="A11" s="45"/>
      <c r="B11" s="51"/>
      <c r="C11" s="183" t="s">
        <v>194</v>
      </c>
      <c r="D11" s="52"/>
      <c r="E11" s="184" t="s">
        <v>239</v>
      </c>
      <c r="F11" s="51"/>
      <c r="G11" s="53"/>
      <c r="H11" s="53"/>
      <c r="I11" s="53"/>
      <c r="J11" s="53"/>
    </row>
    <row r="12" spans="1:10" ht="15">
      <c r="A12" s="45"/>
      <c r="B12" s="51"/>
      <c r="C12" s="183"/>
      <c r="D12" s="52"/>
      <c r="E12" s="184" t="s">
        <v>270</v>
      </c>
      <c r="F12" s="51"/>
      <c r="G12" s="53"/>
      <c r="H12" s="53"/>
      <c r="I12" s="53"/>
      <c r="J12" s="53"/>
    </row>
    <row r="13" spans="1:10" ht="15">
      <c r="A13" s="45"/>
      <c r="B13" s="51"/>
      <c r="C13" s="85" t="s">
        <v>47</v>
      </c>
      <c r="D13" s="86"/>
      <c r="E13" s="317" t="s">
        <v>47</v>
      </c>
      <c r="F13" s="51"/>
      <c r="G13" s="31"/>
      <c r="H13" s="31"/>
      <c r="I13" s="31"/>
      <c r="J13" s="31"/>
    </row>
    <row r="14" spans="1:10" ht="15">
      <c r="A14" s="45"/>
      <c r="B14" s="51"/>
      <c r="C14" s="85"/>
      <c r="D14" s="86"/>
      <c r="E14" s="317"/>
      <c r="F14" s="51"/>
      <c r="G14" s="31"/>
      <c r="H14" s="31"/>
      <c r="I14" s="31"/>
      <c r="J14" s="31"/>
    </row>
    <row r="15" spans="1:10" ht="15">
      <c r="A15" s="58" t="s">
        <v>174</v>
      </c>
      <c r="C15" s="54"/>
      <c r="D15" s="50"/>
      <c r="E15" s="54"/>
      <c r="G15" s="17"/>
      <c r="H15" s="17"/>
      <c r="I15" s="17"/>
      <c r="J15" s="17"/>
    </row>
    <row r="16" spans="1:10" ht="14.25">
      <c r="A16" s="4"/>
      <c r="B16" s="41" t="s">
        <v>175</v>
      </c>
      <c r="C16" s="55">
        <v>62303</v>
      </c>
      <c r="D16" s="56"/>
      <c r="E16" s="55">
        <f>64030-3941</f>
        <v>60089</v>
      </c>
      <c r="G16" s="32"/>
      <c r="H16" s="32"/>
      <c r="I16" s="32"/>
      <c r="J16" s="32"/>
    </row>
    <row r="17" spans="1:10" ht="14.25">
      <c r="A17" s="4"/>
      <c r="B17" s="41" t="s">
        <v>195</v>
      </c>
      <c r="C17" s="55">
        <v>123</v>
      </c>
      <c r="D17" s="56"/>
      <c r="E17" s="55">
        <v>123</v>
      </c>
      <c r="G17" s="32"/>
      <c r="H17" s="32"/>
      <c r="I17" s="32"/>
      <c r="J17" s="32"/>
    </row>
    <row r="18" spans="1:10" ht="14.25">
      <c r="A18" s="4"/>
      <c r="B18" s="41" t="s">
        <v>284</v>
      </c>
      <c r="C18" s="55">
        <v>3924</v>
      </c>
      <c r="D18" s="56"/>
      <c r="E18" s="55">
        <v>3941</v>
      </c>
      <c r="G18" s="32"/>
      <c r="H18" s="32"/>
      <c r="I18" s="32"/>
      <c r="J18" s="32"/>
    </row>
    <row r="19" spans="1:10" ht="14.25">
      <c r="A19" s="4"/>
      <c r="B19" s="41" t="s">
        <v>196</v>
      </c>
      <c r="C19" s="55">
        <v>533</v>
      </c>
      <c r="D19" s="56"/>
      <c r="E19" s="55">
        <v>533</v>
      </c>
      <c r="G19" s="32"/>
      <c r="H19" s="32"/>
      <c r="I19" s="32"/>
      <c r="J19" s="32"/>
    </row>
    <row r="20" spans="1:10" ht="14.25">
      <c r="A20" s="4"/>
      <c r="B20" s="41" t="s">
        <v>176</v>
      </c>
      <c r="C20" s="55">
        <v>1485</v>
      </c>
      <c r="D20" s="56"/>
      <c r="E20" s="55">
        <v>1485</v>
      </c>
      <c r="G20" s="32"/>
      <c r="H20" s="32"/>
      <c r="I20" s="32"/>
      <c r="J20" s="32"/>
    </row>
    <row r="21" spans="1:10" ht="14.25">
      <c r="A21" s="4"/>
      <c r="B21" s="41" t="s">
        <v>179</v>
      </c>
      <c r="C21" s="57">
        <v>447</v>
      </c>
      <c r="D21" s="56"/>
      <c r="E21" s="57">
        <v>447</v>
      </c>
      <c r="G21" s="32"/>
      <c r="H21" s="32"/>
      <c r="I21" s="32"/>
      <c r="J21" s="32"/>
    </row>
    <row r="22" spans="1:10" ht="15">
      <c r="A22" s="45"/>
      <c r="C22" s="55">
        <f>SUM(C16:C21)</f>
        <v>68815</v>
      </c>
      <c r="D22" s="56"/>
      <c r="E22" s="55">
        <f>SUM(E16:E21)</f>
        <v>66618</v>
      </c>
      <c r="G22" s="32"/>
      <c r="H22" s="32"/>
      <c r="I22" s="32"/>
      <c r="J22" s="32"/>
    </row>
    <row r="23" spans="1:10" ht="15">
      <c r="A23" s="58" t="s">
        <v>77</v>
      </c>
      <c r="C23" s="59"/>
      <c r="D23" s="60"/>
      <c r="E23" s="59"/>
      <c r="G23" s="24"/>
      <c r="H23" s="24"/>
      <c r="I23" s="32"/>
      <c r="J23" s="32"/>
    </row>
    <row r="24" spans="2:10" ht="14.25">
      <c r="B24" s="41" t="s">
        <v>64</v>
      </c>
      <c r="C24" s="61">
        <v>365092</v>
      </c>
      <c r="D24" s="32"/>
      <c r="E24" s="61">
        <v>324371</v>
      </c>
      <c r="G24" s="32"/>
      <c r="H24" s="32"/>
      <c r="I24" s="32"/>
      <c r="J24" s="32"/>
    </row>
    <row r="25" spans="2:10" ht="14.25">
      <c r="B25" s="41" t="s">
        <v>120</v>
      </c>
      <c r="C25" s="62">
        <v>2962</v>
      </c>
      <c r="D25" s="32"/>
      <c r="E25" s="62">
        <v>1887</v>
      </c>
      <c r="G25" s="32"/>
      <c r="H25" s="32"/>
      <c r="I25" s="32"/>
      <c r="J25" s="32"/>
    </row>
    <row r="26" spans="2:10" ht="14.25">
      <c r="B26" s="41" t="s">
        <v>177</v>
      </c>
      <c r="C26" s="62">
        <v>12901</v>
      </c>
      <c r="D26" s="32"/>
      <c r="E26" s="62">
        <v>12330</v>
      </c>
      <c r="G26" s="32"/>
      <c r="H26" s="32"/>
      <c r="I26" s="32"/>
      <c r="J26" s="32"/>
    </row>
    <row r="27" spans="2:10" ht="14.25">
      <c r="B27" s="41" t="s">
        <v>119</v>
      </c>
      <c r="C27" s="62">
        <v>3244</v>
      </c>
      <c r="D27" s="32"/>
      <c r="E27" s="62">
        <v>3608</v>
      </c>
      <c r="G27" s="32"/>
      <c r="H27" s="32"/>
      <c r="I27" s="32"/>
      <c r="J27" s="32"/>
    </row>
    <row r="28" spans="2:10" ht="14.25">
      <c r="B28" s="41" t="s">
        <v>178</v>
      </c>
      <c r="C28" s="62">
        <v>3197</v>
      </c>
      <c r="D28" s="32"/>
      <c r="E28" s="62">
        <v>3197</v>
      </c>
      <c r="G28" s="32"/>
      <c r="H28" s="32"/>
      <c r="I28" s="32"/>
      <c r="J28" s="32"/>
    </row>
    <row r="29" spans="2:10" ht="14.25">
      <c r="B29" s="41" t="s">
        <v>72</v>
      </c>
      <c r="C29" s="63">
        <v>20700</v>
      </c>
      <c r="D29" s="32"/>
      <c r="E29" s="63">
        <v>12220</v>
      </c>
      <c r="G29" s="32"/>
      <c r="H29" s="32"/>
      <c r="I29" s="32"/>
      <c r="J29" s="32"/>
    </row>
    <row r="30" spans="2:10" ht="18" customHeight="1">
      <c r="B30" s="247"/>
      <c r="C30" s="65">
        <f>SUM(C24:C29)</f>
        <v>408096</v>
      </c>
      <c r="D30" s="66"/>
      <c r="E30" s="65">
        <f>SUM(E24:E29)</f>
        <v>357613</v>
      </c>
      <c r="G30" s="67"/>
      <c r="H30" s="67"/>
      <c r="I30" s="32"/>
      <c r="J30" s="32"/>
    </row>
    <row r="31" spans="1:10" ht="15">
      <c r="A31" s="58" t="s">
        <v>78</v>
      </c>
      <c r="C31" s="68"/>
      <c r="D31" s="60"/>
      <c r="E31" s="68"/>
      <c r="G31" s="24"/>
      <c r="H31" s="24"/>
      <c r="I31" s="32"/>
      <c r="J31" s="32"/>
    </row>
    <row r="32" spans="2:10" ht="14.25">
      <c r="B32" s="41" t="s">
        <v>121</v>
      </c>
      <c r="C32" s="69">
        <v>37777</v>
      </c>
      <c r="D32" s="32"/>
      <c r="E32" s="69">
        <v>22714</v>
      </c>
      <c r="G32" s="70"/>
      <c r="H32" s="32"/>
      <c r="I32" s="32"/>
      <c r="J32" s="32"/>
    </row>
    <row r="33" spans="2:10" ht="14.25">
      <c r="B33" s="41" t="s">
        <v>180</v>
      </c>
      <c r="C33" s="69">
        <v>13798</v>
      </c>
      <c r="D33" s="32"/>
      <c r="E33" s="69">
        <v>13142</v>
      </c>
      <c r="G33" s="70"/>
      <c r="H33" s="32"/>
      <c r="I33" s="32"/>
      <c r="J33" s="32"/>
    </row>
    <row r="34" spans="2:10" ht="14.25">
      <c r="B34" s="12" t="s">
        <v>181</v>
      </c>
      <c r="C34" s="69">
        <v>2003</v>
      </c>
      <c r="D34" s="32"/>
      <c r="E34" s="69">
        <v>1726</v>
      </c>
      <c r="G34" s="70"/>
      <c r="H34" s="32"/>
      <c r="I34" s="32"/>
      <c r="J34" s="32"/>
    </row>
    <row r="35" spans="2:10" ht="14.25">
      <c r="B35" s="41" t="s">
        <v>184</v>
      </c>
      <c r="C35" s="69">
        <f>10255+1259+2233+25777+41347</f>
        <v>80871</v>
      </c>
      <c r="D35" s="32"/>
      <c r="E35" s="69">
        <v>68932</v>
      </c>
      <c r="G35" s="70"/>
      <c r="H35" s="32"/>
      <c r="I35" s="32"/>
      <c r="J35" s="32"/>
    </row>
    <row r="36" spans="2:10" ht="14.25">
      <c r="B36" s="37" t="s">
        <v>182</v>
      </c>
      <c r="C36" s="71">
        <v>3020</v>
      </c>
      <c r="D36" s="32"/>
      <c r="E36" s="71">
        <v>1324</v>
      </c>
      <c r="G36" s="32"/>
      <c r="H36" s="32"/>
      <c r="I36" s="32"/>
      <c r="J36" s="32"/>
    </row>
    <row r="37" spans="2:10" ht="18" customHeight="1">
      <c r="B37" s="64"/>
      <c r="C37" s="65">
        <f>SUM(C32:C36)</f>
        <v>137469</v>
      </c>
      <c r="D37" s="66"/>
      <c r="E37" s="65">
        <f>SUM(E32:E36)</f>
        <v>107838</v>
      </c>
      <c r="G37" s="67"/>
      <c r="H37" s="67"/>
      <c r="I37" s="32"/>
      <c r="J37" s="32"/>
    </row>
    <row r="38" spans="3:10" ht="1.5" customHeight="1">
      <c r="C38" s="59"/>
      <c r="D38" s="60"/>
      <c r="E38" s="59"/>
      <c r="G38" s="24"/>
      <c r="H38" s="24"/>
      <c r="I38" s="32"/>
      <c r="J38" s="32"/>
    </row>
    <row r="39" spans="1:10" ht="15">
      <c r="A39" s="58" t="s">
        <v>185</v>
      </c>
      <c r="C39" s="25">
        <f>C30-C37</f>
        <v>270627</v>
      </c>
      <c r="D39" s="66"/>
      <c r="E39" s="25">
        <f>E30-E37</f>
        <v>249775</v>
      </c>
      <c r="G39" s="67"/>
      <c r="H39" s="67"/>
      <c r="I39" s="32"/>
      <c r="J39" s="32"/>
    </row>
    <row r="40" spans="3:10" ht="1.5" customHeight="1">
      <c r="C40" s="24"/>
      <c r="D40" s="66"/>
      <c r="E40" s="24"/>
      <c r="G40" s="67"/>
      <c r="H40" s="67"/>
      <c r="I40" s="32"/>
      <c r="J40" s="32"/>
    </row>
    <row r="41" spans="3:10" ht="15" thickBot="1">
      <c r="C41" s="72">
        <f>C39+C22</f>
        <v>339442</v>
      </c>
      <c r="D41" s="66"/>
      <c r="E41" s="72">
        <f>E39+E22</f>
        <v>316393</v>
      </c>
      <c r="G41" s="67"/>
      <c r="H41" s="67"/>
      <c r="I41" s="32"/>
      <c r="J41" s="32"/>
    </row>
    <row r="42" spans="3:10" ht="14.25">
      <c r="C42" s="59"/>
      <c r="D42" s="60"/>
      <c r="E42" s="59"/>
      <c r="G42" s="24"/>
      <c r="H42" s="24"/>
      <c r="I42" s="32"/>
      <c r="J42" s="32"/>
    </row>
    <row r="43" spans="1:10" ht="15">
      <c r="A43" s="45" t="s">
        <v>268</v>
      </c>
      <c r="C43" s="59"/>
      <c r="D43" s="60"/>
      <c r="E43" s="59"/>
      <c r="G43" s="24"/>
      <c r="H43" s="24"/>
      <c r="I43" s="32"/>
      <c r="J43" s="32"/>
    </row>
    <row r="44" spans="1:10" ht="15">
      <c r="A44" s="45"/>
      <c r="B44" s="58" t="s">
        <v>269</v>
      </c>
      <c r="C44" s="59"/>
      <c r="D44" s="60"/>
      <c r="E44" s="59"/>
      <c r="G44" s="24"/>
      <c r="H44" s="24"/>
      <c r="I44" s="32"/>
      <c r="J44" s="32"/>
    </row>
    <row r="45" spans="1:10" ht="15">
      <c r="A45" s="58" t="s">
        <v>79</v>
      </c>
      <c r="C45" s="55">
        <v>117243</v>
      </c>
      <c r="D45" s="56"/>
      <c r="E45" s="55">
        <v>117243</v>
      </c>
      <c r="G45" s="32"/>
      <c r="H45" s="32"/>
      <c r="I45" s="32"/>
      <c r="J45" s="32"/>
    </row>
    <row r="46" spans="1:10" ht="15">
      <c r="A46" s="45" t="s">
        <v>80</v>
      </c>
      <c r="C46" s="55">
        <v>49250</v>
      </c>
      <c r="D46" s="56"/>
      <c r="E46" s="55">
        <v>49250</v>
      </c>
      <c r="G46" s="32"/>
      <c r="H46" s="32"/>
      <c r="I46" s="32"/>
      <c r="J46" s="32"/>
    </row>
    <row r="47" spans="1:10" ht="15">
      <c r="A47" s="45" t="s">
        <v>217</v>
      </c>
      <c r="C47" s="57">
        <v>75809</v>
      </c>
      <c r="D47" s="56"/>
      <c r="E47" s="57">
        <v>67002</v>
      </c>
      <c r="G47" s="32"/>
      <c r="H47" s="32"/>
      <c r="I47" s="32"/>
      <c r="J47" s="32"/>
    </row>
    <row r="48" spans="2:10" ht="3" customHeight="1">
      <c r="B48" s="73"/>
      <c r="C48" s="32"/>
      <c r="D48" s="56"/>
      <c r="E48" s="32"/>
      <c r="G48" s="32"/>
      <c r="H48" s="32"/>
      <c r="I48" s="32"/>
      <c r="J48" s="32"/>
    </row>
    <row r="49" spans="1:10" ht="15">
      <c r="A49" s="58"/>
      <c r="C49" s="35">
        <f>SUM(C45:C47)</f>
        <v>242302</v>
      </c>
      <c r="D49" s="74"/>
      <c r="E49" s="35">
        <f>SUM(E45:E47)</f>
        <v>233495</v>
      </c>
      <c r="G49" s="75"/>
      <c r="H49" s="75"/>
      <c r="I49" s="32"/>
      <c r="J49" s="32"/>
    </row>
    <row r="50" spans="1:10" ht="15">
      <c r="A50" s="45" t="s">
        <v>81</v>
      </c>
      <c r="C50" s="57">
        <v>3463</v>
      </c>
      <c r="D50" s="56"/>
      <c r="E50" s="57">
        <v>3434</v>
      </c>
      <c r="G50" s="32"/>
      <c r="H50" s="32"/>
      <c r="I50" s="32"/>
      <c r="J50" s="32"/>
    </row>
    <row r="51" spans="1:10" ht="15">
      <c r="A51" s="58" t="s">
        <v>250</v>
      </c>
      <c r="C51" s="55">
        <f>+C49+C50</f>
        <v>245765</v>
      </c>
      <c r="D51" s="56"/>
      <c r="E51" s="55">
        <f>+E49+E50</f>
        <v>236929</v>
      </c>
      <c r="G51" s="32"/>
      <c r="H51" s="32"/>
      <c r="I51" s="32"/>
      <c r="J51" s="32"/>
    </row>
    <row r="52" spans="1:10" ht="15">
      <c r="A52" s="58"/>
      <c r="C52" s="55"/>
      <c r="D52" s="56"/>
      <c r="E52" s="55"/>
      <c r="G52" s="32"/>
      <c r="H52" s="32"/>
      <c r="I52" s="32"/>
      <c r="J52" s="32"/>
    </row>
    <row r="53" spans="1:10" ht="15">
      <c r="A53" s="45" t="s">
        <v>188</v>
      </c>
      <c r="C53" s="76"/>
      <c r="D53" s="77"/>
      <c r="E53" s="76"/>
      <c r="G53" s="35"/>
      <c r="H53" s="35"/>
      <c r="I53" s="32"/>
      <c r="J53" s="32"/>
    </row>
    <row r="54" spans="1:10" ht="15">
      <c r="A54" s="45"/>
      <c r="B54" s="37" t="s">
        <v>286</v>
      </c>
      <c r="C54" s="76">
        <v>15000</v>
      </c>
      <c r="D54" s="77"/>
      <c r="E54" s="76">
        <v>0</v>
      </c>
      <c r="G54" s="35"/>
      <c r="H54" s="35"/>
      <c r="I54" s="32"/>
      <c r="J54" s="32"/>
    </row>
    <row r="55" spans="1:10" ht="14.25">
      <c r="A55" s="4"/>
      <c r="B55" s="37" t="s">
        <v>187</v>
      </c>
      <c r="C55" s="35">
        <f>73275+1388+516</f>
        <v>75179</v>
      </c>
      <c r="D55" s="35"/>
      <c r="E55" s="35">
        <v>75966</v>
      </c>
      <c r="F55" s="46"/>
      <c r="G55" s="35"/>
      <c r="H55" s="35"/>
      <c r="I55" s="32"/>
      <c r="J55" s="32"/>
    </row>
    <row r="56" spans="1:10" ht="14.25">
      <c r="A56" s="4"/>
      <c r="B56" s="37" t="s">
        <v>183</v>
      </c>
      <c r="C56" s="32">
        <v>3498</v>
      </c>
      <c r="D56" s="56"/>
      <c r="E56" s="32">
        <v>3498</v>
      </c>
      <c r="F56" s="46"/>
      <c r="G56" s="32"/>
      <c r="H56" s="32"/>
      <c r="I56" s="32"/>
      <c r="J56" s="32"/>
    </row>
    <row r="57" spans="3:10" ht="3" customHeight="1">
      <c r="C57" s="25"/>
      <c r="D57" s="60"/>
      <c r="E57" s="25"/>
      <c r="F57" s="46"/>
      <c r="G57" s="24"/>
      <c r="H57" s="24"/>
      <c r="I57" s="32"/>
      <c r="J57" s="32"/>
    </row>
    <row r="58" spans="3:10" ht="15" thickBot="1">
      <c r="C58" s="72">
        <f>SUM(C51:C56)</f>
        <v>339442</v>
      </c>
      <c r="D58" s="66"/>
      <c r="E58" s="72">
        <f>SUM(E51:E56)</f>
        <v>316393</v>
      </c>
      <c r="G58" s="67"/>
      <c r="H58" s="67"/>
      <c r="I58" s="32"/>
      <c r="J58" s="32"/>
    </row>
    <row r="59" spans="4:10" ht="14.25">
      <c r="D59" s="60"/>
      <c r="E59" s="318"/>
      <c r="G59" s="24"/>
      <c r="H59" s="24"/>
      <c r="I59" s="32"/>
      <c r="J59" s="32"/>
    </row>
    <row r="60" spans="1:10" ht="14.25">
      <c r="A60" s="64" t="s">
        <v>238</v>
      </c>
      <c r="C60" s="78"/>
      <c r="D60" s="79"/>
      <c r="E60" s="78"/>
      <c r="F60" s="80"/>
      <c r="G60" s="81"/>
      <c r="H60" s="81"/>
      <c r="I60" s="32"/>
      <c r="J60" s="32"/>
    </row>
    <row r="61" spans="1:10" ht="14.25">
      <c r="A61" s="64" t="s">
        <v>237</v>
      </c>
      <c r="C61" s="78">
        <f>+C49/C45</f>
        <v>2.066664960807895</v>
      </c>
      <c r="D61" s="79"/>
      <c r="E61" s="78">
        <f>+E49/E45</f>
        <v>1.9915474697849764</v>
      </c>
      <c r="F61" s="80"/>
      <c r="G61" s="81"/>
      <c r="H61" s="81"/>
      <c r="I61" s="32"/>
      <c r="J61" s="32"/>
    </row>
    <row r="62" spans="1:10" ht="14.25">
      <c r="A62" s="64"/>
      <c r="C62" s="78"/>
      <c r="D62" s="79"/>
      <c r="E62" s="78"/>
      <c r="F62" s="80"/>
      <c r="G62" s="81"/>
      <c r="H62" s="81"/>
      <c r="I62" s="32"/>
      <c r="J62" s="32"/>
    </row>
    <row r="63" spans="1:10" ht="15" customHeight="1">
      <c r="A63" s="357" t="s">
        <v>258</v>
      </c>
      <c r="B63" s="350"/>
      <c r="C63" s="350"/>
      <c r="D63" s="350"/>
      <c r="E63" s="350"/>
      <c r="F63" s="80"/>
      <c r="G63" s="81"/>
      <c r="H63" s="81"/>
      <c r="I63" s="32"/>
      <c r="J63" s="32"/>
    </row>
    <row r="64" spans="3:10" ht="14.25">
      <c r="C64" s="82"/>
      <c r="E64" s="319"/>
      <c r="I64" s="32"/>
      <c r="J64" s="32"/>
    </row>
    <row r="65" spans="2:10" ht="14.25">
      <c r="B65" s="356" t="s">
        <v>14</v>
      </c>
      <c r="C65" s="336"/>
      <c r="D65" s="336"/>
      <c r="E65" s="336"/>
      <c r="F65" s="84"/>
      <c r="G65" s="84"/>
      <c r="H65" s="84"/>
      <c r="I65" s="84"/>
      <c r="J65" s="32"/>
    </row>
    <row r="66" spans="2:10" ht="14.25">
      <c r="B66" s="336"/>
      <c r="C66" s="336"/>
      <c r="D66" s="336"/>
      <c r="E66" s="336"/>
      <c r="F66" s="84"/>
      <c r="G66" s="84"/>
      <c r="H66" s="84"/>
      <c r="I66" s="84"/>
      <c r="J66" s="32"/>
    </row>
    <row r="67" spans="9:10" ht="14.25">
      <c r="I67" s="32"/>
      <c r="J67" s="32"/>
    </row>
    <row r="142" ht="9" customHeight="1">
      <c r="B142" s="248"/>
    </row>
    <row r="143" ht="6" customHeight="1"/>
  </sheetData>
  <mergeCells count="2">
    <mergeCell ref="B65:E66"/>
    <mergeCell ref="A63:E63"/>
  </mergeCells>
  <printOptions/>
  <pageMargins left="1.1" right="0" top="0.5" bottom="0.2" header="0.2" footer="0.2"/>
  <pageSetup fitToHeight="1" fitToWidth="1" horizontalDpi="600" verticalDpi="600" orientation="portrait" paperSize="9" scale="86" r:id="rId2"/>
  <headerFooter alignWithMargins="0">
    <oddFooter>&amp;C7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30"/>
  <sheetViews>
    <sheetView zoomScale="70" zoomScaleNormal="70" workbookViewId="0" topLeftCell="A49">
      <selection activeCell="B54" sqref="B54"/>
    </sheetView>
  </sheetViews>
  <sheetFormatPr defaultColWidth="9.140625" defaultRowHeight="12.75"/>
  <cols>
    <col min="1" max="1" width="1.8515625" style="102" customWidth="1"/>
    <col min="2" max="2" width="87.57421875" style="102" customWidth="1"/>
    <col min="3" max="3" width="13.7109375" style="301" customWidth="1"/>
    <col min="4" max="4" width="7.28125" style="102" hidden="1" customWidth="1"/>
    <col min="5" max="5" width="5.57421875" style="102" hidden="1" customWidth="1"/>
    <col min="6" max="6" width="16.57421875" style="102" hidden="1" customWidth="1"/>
    <col min="7" max="7" width="0" style="102" hidden="1" customWidth="1"/>
    <col min="8" max="8" width="15.7109375" style="102" hidden="1" customWidth="1"/>
    <col min="9" max="9" width="1.421875" style="151" customWidth="1"/>
    <col min="10" max="10" width="12.140625" style="131" customWidth="1"/>
    <col min="11" max="16384" width="9.140625" style="102" customWidth="1"/>
  </cols>
  <sheetData>
    <row r="1" spans="3:10" s="4" customFormat="1" ht="12.75">
      <c r="C1" s="11"/>
      <c r="I1" s="119"/>
      <c r="J1" s="11"/>
    </row>
    <row r="2" spans="2:10" s="4" customFormat="1" ht="18">
      <c r="B2" s="8"/>
      <c r="C2" s="11"/>
      <c r="I2" s="119"/>
      <c r="J2" s="11"/>
    </row>
    <row r="3" spans="2:10" s="4" customFormat="1" ht="18">
      <c r="B3" s="8" t="s">
        <v>172</v>
      </c>
      <c r="C3" s="11"/>
      <c r="I3" s="119"/>
      <c r="J3" s="11"/>
    </row>
    <row r="4" spans="2:10" s="4" customFormat="1" ht="14.25">
      <c r="B4" s="41"/>
      <c r="C4" s="11"/>
      <c r="I4" s="119"/>
      <c r="J4" s="11"/>
    </row>
    <row r="5" spans="2:10" s="155" customFormat="1" ht="15" customHeight="1">
      <c r="B5" s="45" t="str">
        <f>+'Notes-pg 5'!A5</f>
        <v>QUARTERLY REPORT FOR THE FIRST QUARTER ENDED 31 OCTOBER 2007</v>
      </c>
      <c r="C5" s="36"/>
      <c r="I5" s="236"/>
      <c r="J5" s="36"/>
    </row>
    <row r="6" spans="2:10" s="155" customFormat="1" ht="15">
      <c r="B6" s="45"/>
      <c r="C6" s="36"/>
      <c r="I6" s="236"/>
      <c r="J6" s="36"/>
    </row>
    <row r="7" spans="2:3" s="155" customFormat="1" ht="15">
      <c r="B7" s="45" t="s">
        <v>190</v>
      </c>
      <c r="C7" s="36"/>
    </row>
    <row r="8" spans="2:10" s="121" customFormat="1" ht="12.75">
      <c r="B8" s="235"/>
      <c r="C8" s="286"/>
      <c r="I8" s="122"/>
      <c r="J8" s="123"/>
    </row>
    <row r="9" spans="2:10" s="121" customFormat="1" ht="15.75" thickBot="1">
      <c r="B9" s="235"/>
      <c r="C9" s="352" t="s">
        <v>83</v>
      </c>
      <c r="D9" s="360"/>
      <c r="E9" s="360"/>
      <c r="F9" s="330"/>
      <c r="G9" s="330"/>
      <c r="H9" s="330"/>
      <c r="I9" s="330"/>
      <c r="J9" s="330"/>
    </row>
    <row r="10" spans="3:10" s="121" customFormat="1" ht="15">
      <c r="C10" s="287" t="s">
        <v>171</v>
      </c>
      <c r="D10" s="211"/>
      <c r="E10" s="211"/>
      <c r="F10" s="215"/>
      <c r="G10" s="215"/>
      <c r="H10" s="215"/>
      <c r="I10" s="215"/>
      <c r="J10" s="233" t="s">
        <v>171</v>
      </c>
    </row>
    <row r="11" spans="3:10" s="121" customFormat="1" ht="15">
      <c r="C11" s="287" t="s">
        <v>84</v>
      </c>
      <c r="D11" s="211"/>
      <c r="E11" s="211"/>
      <c r="F11" s="215"/>
      <c r="G11" s="215"/>
      <c r="H11" s="215"/>
      <c r="I11" s="215"/>
      <c r="J11" s="233" t="s">
        <v>84</v>
      </c>
    </row>
    <row r="12" spans="3:10" s="121" customFormat="1" ht="15">
      <c r="C12" s="287" t="s">
        <v>6</v>
      </c>
      <c r="D12" s="120"/>
      <c r="E12" s="120"/>
      <c r="F12" s="120"/>
      <c r="G12" s="120"/>
      <c r="H12" s="120"/>
      <c r="I12" s="120"/>
      <c r="J12" s="233" t="s">
        <v>18</v>
      </c>
    </row>
    <row r="13" spans="3:29" s="6" customFormat="1" ht="15">
      <c r="C13" s="288" t="s">
        <v>47</v>
      </c>
      <c r="D13" s="125" t="s">
        <v>57</v>
      </c>
      <c r="E13" s="231" t="s">
        <v>53</v>
      </c>
      <c r="F13" s="358" t="s">
        <v>58</v>
      </c>
      <c r="G13" s="358"/>
      <c r="H13" s="231" t="s">
        <v>53</v>
      </c>
      <c r="I13" s="232"/>
      <c r="J13" s="234" t="s">
        <v>47</v>
      </c>
      <c r="K13" s="127"/>
      <c r="L13" s="127"/>
      <c r="M13" s="127"/>
      <c r="N13" s="7"/>
      <c r="O13" s="7"/>
      <c r="P13" s="7"/>
      <c r="Q13" s="7"/>
      <c r="R13" s="7"/>
      <c r="S13" s="7"/>
      <c r="T13" s="7"/>
      <c r="U13" s="7"/>
      <c r="V13" s="7"/>
      <c r="W13" s="7"/>
      <c r="X13" s="7"/>
      <c r="Y13" s="7"/>
      <c r="Z13" s="7"/>
      <c r="AA13" s="7"/>
      <c r="AB13" s="7"/>
      <c r="AC13" s="7"/>
    </row>
    <row r="14" spans="2:29" s="6" customFormat="1" ht="15">
      <c r="B14" s="128" t="s">
        <v>59</v>
      </c>
      <c r="C14" s="124"/>
      <c r="D14" s="125"/>
      <c r="E14" s="124"/>
      <c r="F14" s="124"/>
      <c r="G14" s="124"/>
      <c r="H14" s="124"/>
      <c r="I14" s="126"/>
      <c r="J14" s="184"/>
      <c r="K14" s="127"/>
      <c r="L14" s="127"/>
      <c r="M14" s="127"/>
      <c r="N14" s="7"/>
      <c r="O14" s="7"/>
      <c r="P14" s="7"/>
      <c r="Q14" s="7"/>
      <c r="R14" s="7"/>
      <c r="S14" s="7"/>
      <c r="T14" s="7"/>
      <c r="U14" s="7"/>
      <c r="V14" s="7"/>
      <c r="W14" s="7"/>
      <c r="X14" s="7"/>
      <c r="Y14" s="7"/>
      <c r="Z14" s="7"/>
      <c r="AA14" s="7"/>
      <c r="AB14" s="7"/>
      <c r="AC14" s="7"/>
    </row>
    <row r="15" spans="2:13" ht="14.25">
      <c r="B15" s="99"/>
      <c r="C15" s="289"/>
      <c r="D15" s="99"/>
      <c r="E15" s="99"/>
      <c r="F15" s="99"/>
      <c r="G15" s="99"/>
      <c r="H15" s="99"/>
      <c r="I15" s="129"/>
      <c r="J15" s="184"/>
      <c r="K15" s="99"/>
      <c r="L15" s="99"/>
      <c r="M15" s="99"/>
    </row>
    <row r="16" spans="2:13" s="131" customFormat="1" ht="14.25">
      <c r="B16" s="130" t="s">
        <v>60</v>
      </c>
      <c r="C16" s="290">
        <f>+'P&amp;L'!F29</f>
        <v>12810</v>
      </c>
      <c r="D16" s="130"/>
      <c r="E16" s="130"/>
      <c r="F16" s="130"/>
      <c r="G16" s="130"/>
      <c r="H16" s="130"/>
      <c r="I16" s="132"/>
      <c r="J16" s="133">
        <f>+'P&amp;L'!H29</f>
        <v>10792</v>
      </c>
      <c r="K16" s="130"/>
      <c r="L16" s="130"/>
      <c r="M16" s="130"/>
    </row>
    <row r="17" spans="2:13" ht="14.25">
      <c r="B17" s="99"/>
      <c r="C17" s="290"/>
      <c r="D17" s="99"/>
      <c r="E17" s="99"/>
      <c r="F17" s="99"/>
      <c r="G17" s="99"/>
      <c r="H17" s="99"/>
      <c r="I17" s="129"/>
      <c r="J17" s="135"/>
      <c r="K17" s="99"/>
      <c r="L17" s="99"/>
      <c r="M17" s="99"/>
    </row>
    <row r="18" spans="2:13" ht="14.25">
      <c r="B18" s="99" t="s">
        <v>61</v>
      </c>
      <c r="C18" s="290"/>
      <c r="D18" s="99"/>
      <c r="E18" s="99"/>
      <c r="F18" s="99"/>
      <c r="G18" s="99"/>
      <c r="H18" s="99"/>
      <c r="I18" s="129"/>
      <c r="J18" s="135"/>
      <c r="K18" s="99"/>
      <c r="L18" s="99"/>
      <c r="M18" s="99"/>
    </row>
    <row r="19" spans="2:13" ht="14.25">
      <c r="B19" s="99" t="s">
        <v>216</v>
      </c>
      <c r="C19" s="291">
        <v>1657</v>
      </c>
      <c r="D19" s="99"/>
      <c r="E19" s="99"/>
      <c r="F19" s="99"/>
      <c r="G19" s="99"/>
      <c r="H19" s="99"/>
      <c r="I19" s="129"/>
      <c r="J19" s="136">
        <v>1472</v>
      </c>
      <c r="K19" s="99"/>
      <c r="L19" s="99"/>
      <c r="M19" s="99"/>
    </row>
    <row r="20" spans="2:13" ht="14.25">
      <c r="B20" s="137" t="s">
        <v>153</v>
      </c>
      <c r="C20" s="292">
        <v>-89</v>
      </c>
      <c r="D20" s="99"/>
      <c r="E20" s="99"/>
      <c r="F20" s="99"/>
      <c r="G20" s="99"/>
      <c r="H20" s="99"/>
      <c r="I20" s="129"/>
      <c r="J20" s="138">
        <v>0</v>
      </c>
      <c r="K20" s="99"/>
      <c r="L20" s="99"/>
      <c r="M20" s="99"/>
    </row>
    <row r="21" spans="2:13" ht="14.25">
      <c r="B21" s="137" t="s">
        <v>230</v>
      </c>
      <c r="C21" s="292">
        <v>5</v>
      </c>
      <c r="D21" s="99"/>
      <c r="E21" s="99"/>
      <c r="F21" s="99"/>
      <c r="G21" s="99"/>
      <c r="H21" s="99"/>
      <c r="I21" s="129"/>
      <c r="J21" s="138">
        <v>-101</v>
      </c>
      <c r="K21" s="99"/>
      <c r="L21" s="99"/>
      <c r="M21" s="99"/>
    </row>
    <row r="22" spans="2:13" ht="14.25">
      <c r="B22" s="137" t="s">
        <v>240</v>
      </c>
      <c r="C22" s="292">
        <v>0</v>
      </c>
      <c r="D22" s="99"/>
      <c r="E22" s="99"/>
      <c r="F22" s="99"/>
      <c r="G22" s="99"/>
      <c r="H22" s="99"/>
      <c r="I22" s="129"/>
      <c r="J22" s="138">
        <v>-300</v>
      </c>
      <c r="K22" s="99"/>
      <c r="L22" s="99"/>
      <c r="M22" s="99"/>
    </row>
    <row r="23" spans="2:13" ht="14.25">
      <c r="B23" s="137" t="s">
        <v>154</v>
      </c>
      <c r="C23" s="292">
        <v>-1</v>
      </c>
      <c r="D23" s="99"/>
      <c r="E23" s="99"/>
      <c r="F23" s="99"/>
      <c r="G23" s="99"/>
      <c r="H23" s="99"/>
      <c r="I23" s="129"/>
      <c r="J23" s="138">
        <v>-2</v>
      </c>
      <c r="K23" s="99"/>
      <c r="L23" s="99"/>
      <c r="M23" s="99"/>
    </row>
    <row r="24" spans="2:13" ht="14.25">
      <c r="B24" s="99" t="s">
        <v>62</v>
      </c>
      <c r="C24" s="293">
        <f>1947+118</f>
        <v>2065</v>
      </c>
      <c r="D24" s="99"/>
      <c r="E24" s="99"/>
      <c r="F24" s="99"/>
      <c r="G24" s="99"/>
      <c r="H24" s="99"/>
      <c r="I24" s="129"/>
      <c r="J24" s="140">
        <v>2361</v>
      </c>
      <c r="K24" s="99"/>
      <c r="L24" s="99"/>
      <c r="M24" s="99"/>
    </row>
    <row r="25" spans="2:13" ht="14.25">
      <c r="B25" s="99"/>
      <c r="C25" s="290"/>
      <c r="D25" s="99"/>
      <c r="E25" s="99"/>
      <c r="F25" s="99"/>
      <c r="G25" s="99"/>
      <c r="H25" s="99"/>
      <c r="I25" s="129"/>
      <c r="J25" s="135"/>
      <c r="K25" s="99"/>
      <c r="L25" s="99"/>
      <c r="M25" s="99"/>
    </row>
    <row r="26" spans="2:13" ht="14.25">
      <c r="B26" s="99" t="s">
        <v>63</v>
      </c>
      <c r="C26" s="290">
        <f>SUM(C16:C24)</f>
        <v>16447</v>
      </c>
      <c r="D26" s="134">
        <v>0</v>
      </c>
      <c r="E26" s="134">
        <v>0</v>
      </c>
      <c r="F26" s="134">
        <v>0</v>
      </c>
      <c r="G26" s="134">
        <v>0</v>
      </c>
      <c r="H26" s="134">
        <v>0</v>
      </c>
      <c r="I26" s="139">
        <v>0</v>
      </c>
      <c r="J26" s="116">
        <f>SUM(J16:J24)</f>
        <v>14222</v>
      </c>
      <c r="K26" s="99"/>
      <c r="L26" s="99"/>
      <c r="M26" s="99"/>
    </row>
    <row r="27" spans="2:13" ht="14.25">
      <c r="B27" s="99"/>
      <c r="C27" s="290"/>
      <c r="D27" s="99"/>
      <c r="E27" s="99"/>
      <c r="F27" s="99"/>
      <c r="G27" s="99"/>
      <c r="H27" s="99"/>
      <c r="I27" s="129"/>
      <c r="J27" s="135"/>
      <c r="K27" s="99"/>
      <c r="L27" s="99"/>
      <c r="M27" s="99"/>
    </row>
    <row r="28" spans="2:13" ht="14.25">
      <c r="B28" s="99" t="s">
        <v>64</v>
      </c>
      <c r="C28" s="294">
        <v>-40721</v>
      </c>
      <c r="D28" s="99"/>
      <c r="E28" s="99"/>
      <c r="F28" s="99"/>
      <c r="G28" s="99"/>
      <c r="H28" s="99"/>
      <c r="I28" s="129"/>
      <c r="J28" s="136">
        <v>-24352</v>
      </c>
      <c r="K28" s="99"/>
      <c r="L28" s="99"/>
      <c r="M28" s="99"/>
    </row>
    <row r="29" spans="2:13" ht="14.25">
      <c r="B29" s="99" t="s">
        <v>120</v>
      </c>
      <c r="C29" s="292">
        <v>-1080</v>
      </c>
      <c r="D29" s="99"/>
      <c r="E29" s="99"/>
      <c r="F29" s="99"/>
      <c r="G29" s="99"/>
      <c r="H29" s="99"/>
      <c r="I29" s="129"/>
      <c r="J29" s="138">
        <v>-428</v>
      </c>
      <c r="K29" s="99"/>
      <c r="L29" s="99"/>
      <c r="M29" s="99"/>
    </row>
    <row r="30" spans="2:13" ht="14.25">
      <c r="B30" s="99" t="s">
        <v>177</v>
      </c>
      <c r="C30" s="292">
        <v>-571</v>
      </c>
      <c r="D30" s="99"/>
      <c r="E30" s="99"/>
      <c r="F30" s="99"/>
      <c r="G30" s="99"/>
      <c r="H30" s="99"/>
      <c r="I30" s="129"/>
      <c r="J30" s="138">
        <v>-731</v>
      </c>
      <c r="K30" s="99"/>
      <c r="L30" s="99"/>
      <c r="M30" s="99"/>
    </row>
    <row r="31" spans="2:13" ht="14.25">
      <c r="B31" s="99" t="s">
        <v>121</v>
      </c>
      <c r="C31" s="292">
        <v>15063</v>
      </c>
      <c r="D31" s="129"/>
      <c r="E31" s="129"/>
      <c r="F31" s="129"/>
      <c r="G31" s="129"/>
      <c r="H31" s="129"/>
      <c r="I31" s="129"/>
      <c r="J31" s="138">
        <v>-7772</v>
      </c>
      <c r="K31" s="99"/>
      <c r="L31" s="99"/>
      <c r="M31" s="99"/>
    </row>
    <row r="32" spans="2:13" ht="14.25">
      <c r="B32" s="99" t="s">
        <v>215</v>
      </c>
      <c r="C32" s="292">
        <v>656</v>
      </c>
      <c r="D32" s="129"/>
      <c r="E32" s="129"/>
      <c r="F32" s="129"/>
      <c r="G32" s="129"/>
      <c r="H32" s="129"/>
      <c r="I32" s="129"/>
      <c r="J32" s="138">
        <v>-2282</v>
      </c>
      <c r="K32" s="99"/>
      <c r="L32" s="99"/>
      <c r="M32" s="99"/>
    </row>
    <row r="33" spans="2:13" ht="14.25">
      <c r="B33" s="114" t="s">
        <v>65</v>
      </c>
      <c r="C33" s="295">
        <v>277</v>
      </c>
      <c r="D33" s="129"/>
      <c r="E33" s="129"/>
      <c r="F33" s="129"/>
      <c r="G33" s="129"/>
      <c r="H33" s="129"/>
      <c r="I33" s="129"/>
      <c r="J33" s="140">
        <v>292</v>
      </c>
      <c r="K33" s="99"/>
      <c r="L33" s="99"/>
      <c r="M33" s="99"/>
    </row>
    <row r="34" spans="2:13" ht="14.25">
      <c r="B34" s="99"/>
      <c r="C34" s="290"/>
      <c r="D34" s="99"/>
      <c r="E34" s="99"/>
      <c r="F34" s="99"/>
      <c r="G34" s="99"/>
      <c r="H34" s="99"/>
      <c r="I34" s="129"/>
      <c r="J34" s="135"/>
      <c r="K34" s="99"/>
      <c r="L34" s="99"/>
      <c r="M34" s="99"/>
    </row>
    <row r="35" spans="2:13" ht="14.25">
      <c r="B35" s="99" t="s">
        <v>318</v>
      </c>
      <c r="C35" s="133">
        <f>SUM(C26:C33)</f>
        <v>-9929</v>
      </c>
      <c r="D35" s="134">
        <v>0</v>
      </c>
      <c r="E35" s="134">
        <v>0</v>
      </c>
      <c r="F35" s="134">
        <v>0</v>
      </c>
      <c r="G35" s="134">
        <v>0</v>
      </c>
      <c r="H35" s="134">
        <v>0</v>
      </c>
      <c r="I35" s="139">
        <v>0</v>
      </c>
      <c r="J35" s="116">
        <f>SUM(J26:J33)</f>
        <v>-21051</v>
      </c>
      <c r="K35" s="99"/>
      <c r="L35" s="99"/>
      <c r="M35" s="99"/>
    </row>
    <row r="36" spans="2:13" ht="14.25">
      <c r="B36" s="99"/>
      <c r="C36" s="133"/>
      <c r="D36" s="99"/>
      <c r="E36" s="99"/>
      <c r="F36" s="99"/>
      <c r="G36" s="99"/>
      <c r="H36" s="99"/>
      <c r="I36" s="129"/>
      <c r="J36" s="135"/>
      <c r="K36" s="99"/>
      <c r="L36" s="99"/>
      <c r="M36" s="99"/>
    </row>
    <row r="37" spans="2:13" ht="14.25">
      <c r="B37" s="99" t="s">
        <v>138</v>
      </c>
      <c r="C37" s="296">
        <v>-1914</v>
      </c>
      <c r="D37" s="99"/>
      <c r="E37" s="99"/>
      <c r="F37" s="99"/>
      <c r="G37" s="99"/>
      <c r="H37" s="99"/>
      <c r="I37" s="129"/>
      <c r="J37" s="112">
        <v>-1504</v>
      </c>
      <c r="K37" s="99"/>
      <c r="L37" s="99"/>
      <c r="M37" s="99"/>
    </row>
    <row r="38" spans="2:13" ht="14.25">
      <c r="B38" s="99" t="s">
        <v>290</v>
      </c>
      <c r="C38" s="133">
        <f>+C35+C37</f>
        <v>-11843</v>
      </c>
      <c r="D38" s="99"/>
      <c r="E38" s="99"/>
      <c r="F38" s="99"/>
      <c r="G38" s="99"/>
      <c r="H38" s="99"/>
      <c r="I38" s="129"/>
      <c r="J38" s="116">
        <f>+J35+J37</f>
        <v>-22555</v>
      </c>
      <c r="K38" s="99"/>
      <c r="L38" s="99"/>
      <c r="M38" s="99"/>
    </row>
    <row r="39" spans="2:13" ht="14.25">
      <c r="B39" s="99"/>
      <c r="C39" s="290"/>
      <c r="D39" s="99"/>
      <c r="E39" s="99"/>
      <c r="F39" s="99"/>
      <c r="G39" s="99"/>
      <c r="H39" s="99"/>
      <c r="I39" s="129"/>
      <c r="J39" s="135"/>
      <c r="K39" s="99"/>
      <c r="L39" s="99"/>
      <c r="M39" s="99"/>
    </row>
    <row r="40" spans="2:13" ht="15">
      <c r="B40" s="141" t="s">
        <v>66</v>
      </c>
      <c r="C40" s="290"/>
      <c r="D40" s="99"/>
      <c r="E40" s="99"/>
      <c r="F40" s="99"/>
      <c r="G40" s="99"/>
      <c r="H40" s="99"/>
      <c r="I40" s="129"/>
      <c r="J40" s="135"/>
      <c r="K40" s="99"/>
      <c r="L40" s="99"/>
      <c r="M40" s="99"/>
    </row>
    <row r="41" spans="2:13" ht="14.25">
      <c r="B41" s="99"/>
      <c r="C41" s="290"/>
      <c r="D41" s="99"/>
      <c r="E41" s="99"/>
      <c r="F41" s="99"/>
      <c r="G41" s="99"/>
      <c r="H41" s="99"/>
      <c r="I41" s="129"/>
      <c r="J41" s="135"/>
      <c r="K41" s="99"/>
      <c r="L41" s="99"/>
      <c r="M41" s="99"/>
    </row>
    <row r="42" spans="1:13" ht="14.25">
      <c r="A42" s="99"/>
      <c r="B42" s="142" t="s">
        <v>156</v>
      </c>
      <c r="C42" s="294">
        <v>1</v>
      </c>
      <c r="D42" s="99"/>
      <c r="E42" s="99"/>
      <c r="F42" s="99"/>
      <c r="G42" s="99"/>
      <c r="H42" s="99"/>
      <c r="I42" s="129"/>
      <c r="J42" s="136">
        <v>2</v>
      </c>
      <c r="K42" s="99"/>
      <c r="L42" s="99"/>
      <c r="M42" s="99"/>
    </row>
    <row r="43" spans="1:13" ht="14.25">
      <c r="A43" s="99"/>
      <c r="B43" s="142" t="s">
        <v>235</v>
      </c>
      <c r="C43" s="292">
        <v>0</v>
      </c>
      <c r="D43" s="99"/>
      <c r="E43" s="99"/>
      <c r="F43" s="99"/>
      <c r="G43" s="99"/>
      <c r="H43" s="99"/>
      <c r="I43" s="129"/>
      <c r="J43" s="138">
        <v>216</v>
      </c>
      <c r="K43" s="99"/>
      <c r="L43" s="99"/>
      <c r="M43" s="99"/>
    </row>
    <row r="44" spans="1:13" ht="14.25">
      <c r="A44" s="99"/>
      <c r="B44" s="142" t="s">
        <v>155</v>
      </c>
      <c r="C44" s="292">
        <v>107</v>
      </c>
      <c r="D44" s="99"/>
      <c r="E44" s="99"/>
      <c r="F44" s="99"/>
      <c r="G44" s="99"/>
      <c r="H44" s="99"/>
      <c r="I44" s="129"/>
      <c r="J44" s="138">
        <v>0</v>
      </c>
      <c r="K44" s="99"/>
      <c r="L44" s="99"/>
      <c r="M44" s="99"/>
    </row>
    <row r="45" spans="1:13" ht="14.25">
      <c r="A45" s="99"/>
      <c r="B45" s="99" t="s">
        <v>67</v>
      </c>
      <c r="C45" s="295">
        <v>-3872</v>
      </c>
      <c r="D45" s="99"/>
      <c r="E45" s="99"/>
      <c r="F45" s="99"/>
      <c r="G45" s="99"/>
      <c r="H45" s="99"/>
      <c r="I45" s="129"/>
      <c r="J45" s="140">
        <v>-1355</v>
      </c>
      <c r="K45" s="99"/>
      <c r="L45" s="99"/>
      <c r="M45" s="99"/>
    </row>
    <row r="46" spans="1:13" ht="14.25">
      <c r="A46" s="99"/>
      <c r="B46" s="99"/>
      <c r="C46" s="297"/>
      <c r="D46" s="99"/>
      <c r="E46" s="99"/>
      <c r="F46" s="99"/>
      <c r="G46" s="99"/>
      <c r="H46" s="99"/>
      <c r="I46" s="129"/>
      <c r="J46" s="143"/>
      <c r="K46" s="99"/>
      <c r="L46" s="99"/>
      <c r="M46" s="99"/>
    </row>
    <row r="47" spans="1:13" ht="14.25">
      <c r="A47" s="99"/>
      <c r="B47" s="99" t="s">
        <v>123</v>
      </c>
      <c r="C47" s="253">
        <f>SUM(C42:C46)</f>
        <v>-3764</v>
      </c>
      <c r="D47" s="139">
        <v>0</v>
      </c>
      <c r="E47" s="139">
        <v>0</v>
      </c>
      <c r="F47" s="139">
        <v>0</v>
      </c>
      <c r="G47" s="139">
        <v>0</v>
      </c>
      <c r="H47" s="139">
        <v>0</v>
      </c>
      <c r="I47" s="139">
        <v>0</v>
      </c>
      <c r="J47" s="110">
        <f>SUM(J42:J46)</f>
        <v>-1137</v>
      </c>
      <c r="K47" s="99"/>
      <c r="L47" s="99"/>
      <c r="M47" s="99"/>
    </row>
    <row r="48" spans="2:13" ht="14.25">
      <c r="B48" s="99"/>
      <c r="C48" s="297"/>
      <c r="D48" s="139"/>
      <c r="E48" s="139"/>
      <c r="F48" s="139"/>
      <c r="G48" s="139"/>
      <c r="H48" s="139"/>
      <c r="I48" s="139"/>
      <c r="J48" s="143"/>
      <c r="K48" s="99"/>
      <c r="L48" s="99"/>
      <c r="M48" s="99"/>
    </row>
    <row r="49" spans="2:13" ht="15">
      <c r="B49" s="141" t="s">
        <v>68</v>
      </c>
      <c r="C49" s="290"/>
      <c r="D49" s="99"/>
      <c r="E49" s="99"/>
      <c r="F49" s="99"/>
      <c r="G49" s="99"/>
      <c r="H49" s="99"/>
      <c r="I49" s="129"/>
      <c r="J49" s="135"/>
      <c r="K49" s="99"/>
      <c r="L49" s="99"/>
      <c r="M49" s="99"/>
    </row>
    <row r="50" spans="2:13" ht="15">
      <c r="B50" s="141"/>
      <c r="C50" s="290"/>
      <c r="D50" s="99"/>
      <c r="E50" s="99"/>
      <c r="F50" s="99"/>
      <c r="G50" s="99"/>
      <c r="H50" s="99"/>
      <c r="I50" s="129"/>
      <c r="J50" s="135"/>
      <c r="K50" s="99"/>
      <c r="L50" s="99"/>
      <c r="M50" s="99"/>
    </row>
    <row r="51" spans="1:13" ht="14.25">
      <c r="A51" s="99"/>
      <c r="B51" s="99" t="s">
        <v>122</v>
      </c>
      <c r="C51" s="294">
        <f>-C24</f>
        <v>-2065</v>
      </c>
      <c r="D51" s="99"/>
      <c r="E51" s="99"/>
      <c r="F51" s="99"/>
      <c r="G51" s="99"/>
      <c r="H51" s="99"/>
      <c r="I51" s="129"/>
      <c r="J51" s="136">
        <v>-1749</v>
      </c>
      <c r="K51" s="99"/>
      <c r="L51" s="99"/>
      <c r="M51" s="99"/>
    </row>
    <row r="52" spans="1:13" ht="14.25">
      <c r="A52" s="99"/>
      <c r="B52" s="142" t="s">
        <v>289</v>
      </c>
      <c r="C52" s="292">
        <f>6128</f>
        <v>6128</v>
      </c>
      <c r="D52" s="99"/>
      <c r="E52" s="99"/>
      <c r="F52" s="99"/>
      <c r="G52" s="99"/>
      <c r="H52" s="99"/>
      <c r="I52" s="129"/>
      <c r="J52" s="138">
        <v>57254</v>
      </c>
      <c r="K52" s="99"/>
      <c r="L52" s="99"/>
      <c r="M52" s="99"/>
    </row>
    <row r="53" spans="1:13" ht="14.25">
      <c r="A53" s="99"/>
      <c r="B53" s="142" t="s">
        <v>319</v>
      </c>
      <c r="C53" s="292">
        <v>15000</v>
      </c>
      <c r="D53" s="99"/>
      <c r="E53" s="99"/>
      <c r="F53" s="99"/>
      <c r="G53" s="99"/>
      <c r="H53" s="99"/>
      <c r="I53" s="129"/>
      <c r="J53" s="138">
        <v>0</v>
      </c>
      <c r="K53" s="99"/>
      <c r="L53" s="99"/>
      <c r="M53" s="99"/>
    </row>
    <row r="54" spans="1:13" ht="14.25">
      <c r="A54" s="99"/>
      <c r="B54" s="142" t="s">
        <v>157</v>
      </c>
      <c r="C54" s="292">
        <v>-645</v>
      </c>
      <c r="D54" s="99"/>
      <c r="E54" s="99"/>
      <c r="F54" s="99"/>
      <c r="G54" s="99"/>
      <c r="H54" s="99"/>
      <c r="I54" s="129"/>
      <c r="J54" s="138">
        <v>-448</v>
      </c>
      <c r="K54" s="99"/>
      <c r="L54" s="99"/>
      <c r="M54" s="99"/>
    </row>
    <row r="55" spans="1:13" ht="14.25">
      <c r="A55" s="99"/>
      <c r="B55" s="142" t="s">
        <v>226</v>
      </c>
      <c r="C55" s="292">
        <f>14790-15000</f>
        <v>-210</v>
      </c>
      <c r="D55" s="99"/>
      <c r="E55" s="99"/>
      <c r="F55" s="99"/>
      <c r="G55" s="99"/>
      <c r="H55" s="99"/>
      <c r="I55" s="129"/>
      <c r="J55" s="138">
        <v>-543</v>
      </c>
      <c r="K55" s="99"/>
      <c r="L55" s="99"/>
      <c r="M55" s="99"/>
    </row>
    <row r="56" spans="1:13" ht="14.25">
      <c r="A56" s="99"/>
      <c r="B56" s="142" t="s">
        <v>234</v>
      </c>
      <c r="C56" s="295">
        <v>-203</v>
      </c>
      <c r="D56" s="99"/>
      <c r="E56" s="99"/>
      <c r="F56" s="99"/>
      <c r="G56" s="99"/>
      <c r="H56" s="99"/>
      <c r="I56" s="129"/>
      <c r="J56" s="140">
        <v>-295</v>
      </c>
      <c r="K56" s="99"/>
      <c r="L56" s="99"/>
      <c r="M56" s="99"/>
    </row>
    <row r="57" spans="1:13" ht="14.25">
      <c r="A57" s="99"/>
      <c r="B57" s="99"/>
      <c r="C57" s="297"/>
      <c r="D57" s="99"/>
      <c r="E57" s="99"/>
      <c r="F57" s="99"/>
      <c r="G57" s="99"/>
      <c r="H57" s="99"/>
      <c r="I57" s="129"/>
      <c r="J57" s="143"/>
      <c r="K57" s="99"/>
      <c r="L57" s="99"/>
      <c r="M57" s="99"/>
    </row>
    <row r="58" spans="1:13" ht="14.25">
      <c r="A58" s="99"/>
      <c r="B58" s="99" t="s">
        <v>291</v>
      </c>
      <c r="C58" s="296">
        <f>SUM(C51:C57)</f>
        <v>18005</v>
      </c>
      <c r="D58" s="144">
        <v>0</v>
      </c>
      <c r="E58" s="144">
        <v>0</v>
      </c>
      <c r="F58" s="144">
        <v>0</v>
      </c>
      <c r="G58" s="144">
        <v>0</v>
      </c>
      <c r="H58" s="144">
        <v>0</v>
      </c>
      <c r="I58" s="139">
        <v>0</v>
      </c>
      <c r="J58" s="112">
        <f>SUM(J51:J57)</f>
        <v>54219</v>
      </c>
      <c r="K58" s="99"/>
      <c r="L58" s="99"/>
      <c r="M58" s="99"/>
    </row>
    <row r="59" spans="2:13" ht="14.25">
      <c r="B59" s="99"/>
      <c r="C59" s="290"/>
      <c r="D59" s="99"/>
      <c r="E59" s="99"/>
      <c r="F59" s="99"/>
      <c r="G59" s="99"/>
      <c r="H59" s="99"/>
      <c r="I59" s="129"/>
      <c r="J59" s="135"/>
      <c r="K59" s="99"/>
      <c r="L59" s="99"/>
      <c r="M59" s="99"/>
    </row>
    <row r="60" spans="2:13" ht="15">
      <c r="B60" s="141" t="s">
        <v>256</v>
      </c>
      <c r="C60" s="133">
        <f>C38+C47+C58</f>
        <v>2398</v>
      </c>
      <c r="D60" s="134">
        <v>0</v>
      </c>
      <c r="E60" s="134">
        <v>0</v>
      </c>
      <c r="F60" s="134">
        <v>0</v>
      </c>
      <c r="G60" s="134">
        <v>0</v>
      </c>
      <c r="H60" s="134">
        <v>0</v>
      </c>
      <c r="I60" s="139">
        <v>0</v>
      </c>
      <c r="J60" s="116">
        <f>J38+J47+J58</f>
        <v>30527</v>
      </c>
      <c r="K60" s="99"/>
      <c r="L60" s="99"/>
      <c r="M60" s="99"/>
    </row>
    <row r="61" spans="2:13" ht="14.25">
      <c r="B61" s="99"/>
      <c r="C61" s="290"/>
      <c r="D61" s="99"/>
      <c r="E61" s="99"/>
      <c r="F61" s="99"/>
      <c r="G61" s="99"/>
      <c r="H61" s="99"/>
      <c r="I61" s="129"/>
      <c r="J61" s="135"/>
      <c r="K61" s="99"/>
      <c r="L61" s="99"/>
      <c r="M61" s="99"/>
    </row>
    <row r="62" spans="2:13" ht="15">
      <c r="B62" s="141" t="s">
        <v>69</v>
      </c>
      <c r="C62" s="298">
        <v>8047</v>
      </c>
      <c r="D62" s="134"/>
      <c r="E62" s="134"/>
      <c r="F62" s="134"/>
      <c r="G62" s="134"/>
      <c r="H62" s="134"/>
      <c r="I62" s="139"/>
      <c r="J62" s="243">
        <v>-22560</v>
      </c>
      <c r="K62" s="99"/>
      <c r="L62" s="99"/>
      <c r="M62" s="99"/>
    </row>
    <row r="63" spans="2:13" ht="15">
      <c r="B63" s="141"/>
      <c r="C63" s="297"/>
      <c r="D63" s="99"/>
      <c r="E63" s="99"/>
      <c r="F63" s="99"/>
      <c r="G63" s="99"/>
      <c r="H63" s="99"/>
      <c r="I63" s="129"/>
      <c r="J63" s="143"/>
      <c r="K63" s="99"/>
      <c r="L63" s="99"/>
      <c r="M63" s="99"/>
    </row>
    <row r="64" spans="2:13" ht="15.75" thickBot="1">
      <c r="B64" s="141" t="s">
        <v>70</v>
      </c>
      <c r="C64" s="299">
        <f>SUM(C60:C62)</f>
        <v>10445</v>
      </c>
      <c r="D64" s="145" t="e">
        <v>#REF!</v>
      </c>
      <c r="E64" s="145" t="e">
        <v>#REF!</v>
      </c>
      <c r="F64" s="145" t="e">
        <v>#REF!</v>
      </c>
      <c r="G64" s="145" t="e">
        <v>#REF!</v>
      </c>
      <c r="H64" s="145" t="e">
        <v>#REF!</v>
      </c>
      <c r="I64" s="146">
        <v>0</v>
      </c>
      <c r="J64" s="115">
        <f>SUM(J60:J62)</f>
        <v>7967</v>
      </c>
      <c r="K64" s="99"/>
      <c r="L64" s="99"/>
      <c r="M64" s="99"/>
    </row>
    <row r="65" spans="2:13" ht="14.25">
      <c r="B65" s="99"/>
      <c r="C65" s="290"/>
      <c r="D65" s="99"/>
      <c r="E65" s="99"/>
      <c r="F65" s="99"/>
      <c r="G65" s="99"/>
      <c r="H65" s="99"/>
      <c r="I65" s="129"/>
      <c r="J65" s="135"/>
      <c r="K65" s="99"/>
      <c r="L65" s="99"/>
      <c r="M65" s="99"/>
    </row>
    <row r="66" spans="2:13" ht="14.25">
      <c r="B66" s="99"/>
      <c r="C66" s="290"/>
      <c r="D66" s="99"/>
      <c r="E66" s="99"/>
      <c r="F66" s="99"/>
      <c r="G66" s="99"/>
      <c r="H66" s="99"/>
      <c r="I66" s="129"/>
      <c r="J66" s="147"/>
      <c r="K66" s="99"/>
      <c r="L66" s="99"/>
      <c r="M66" s="99"/>
    </row>
    <row r="67" spans="2:13" ht="15">
      <c r="B67" s="141" t="s">
        <v>71</v>
      </c>
      <c r="C67" s="290"/>
      <c r="D67" s="99"/>
      <c r="E67" s="99"/>
      <c r="F67" s="99"/>
      <c r="G67" s="99"/>
      <c r="H67" s="99"/>
      <c r="I67" s="129"/>
      <c r="J67" s="147"/>
      <c r="K67" s="99"/>
      <c r="L67" s="99"/>
      <c r="M67" s="99"/>
    </row>
    <row r="68" spans="2:13" ht="14.25">
      <c r="B68" s="99"/>
      <c r="C68" s="290"/>
      <c r="D68" s="99"/>
      <c r="E68" s="99"/>
      <c r="F68" s="99"/>
      <c r="G68" s="99"/>
      <c r="H68" s="99"/>
      <c r="I68" s="129"/>
      <c r="J68" s="147"/>
      <c r="K68" s="99"/>
      <c r="L68" s="99"/>
      <c r="M68" s="99"/>
    </row>
    <row r="69" spans="1:13" ht="14.25">
      <c r="A69" s="99"/>
      <c r="B69" s="99" t="s">
        <v>72</v>
      </c>
      <c r="C69" s="133">
        <v>20700</v>
      </c>
      <c r="D69" s="99"/>
      <c r="E69" s="99"/>
      <c r="F69" s="99"/>
      <c r="G69" s="99"/>
      <c r="H69" s="99"/>
      <c r="I69" s="129"/>
      <c r="J69" s="133">
        <v>20843</v>
      </c>
      <c r="K69" s="99"/>
      <c r="L69" s="99"/>
      <c r="M69" s="99"/>
    </row>
    <row r="70" spans="1:13" ht="14.25">
      <c r="A70" s="99"/>
      <c r="B70" s="99" t="s">
        <v>168</v>
      </c>
      <c r="C70" s="133">
        <v>0</v>
      </c>
      <c r="D70" s="99"/>
      <c r="E70" s="99"/>
      <c r="F70" s="99"/>
      <c r="G70" s="99"/>
      <c r="H70" s="99"/>
      <c r="I70" s="129"/>
      <c r="J70" s="133">
        <v>400</v>
      </c>
      <c r="K70" s="99"/>
      <c r="L70" s="99"/>
      <c r="M70" s="99"/>
    </row>
    <row r="71" spans="1:13" ht="14.25">
      <c r="A71" s="99"/>
      <c r="B71" s="99" t="s">
        <v>73</v>
      </c>
      <c r="C71" s="133">
        <v>-10255</v>
      </c>
      <c r="D71" s="99"/>
      <c r="E71" s="99"/>
      <c r="F71" s="99"/>
      <c r="G71" s="99"/>
      <c r="H71" s="99"/>
      <c r="I71" s="129"/>
      <c r="J71" s="133">
        <v>-13276</v>
      </c>
      <c r="K71" s="99"/>
      <c r="L71" s="99"/>
      <c r="M71" s="99"/>
    </row>
    <row r="72" spans="2:13" ht="15.75" thickBot="1">
      <c r="B72" s="99"/>
      <c r="C72" s="148">
        <f>SUM(C69:C71)</f>
        <v>10445</v>
      </c>
      <c r="D72" s="145">
        <v>0</v>
      </c>
      <c r="E72" s="145">
        <v>0</v>
      </c>
      <c r="F72" s="145">
        <v>0</v>
      </c>
      <c r="G72" s="145">
        <v>0</v>
      </c>
      <c r="H72" s="145">
        <v>0</v>
      </c>
      <c r="I72" s="146">
        <v>0</v>
      </c>
      <c r="J72" s="148">
        <f>SUM(J69:J71)</f>
        <v>7967</v>
      </c>
      <c r="K72" s="99"/>
      <c r="L72" s="99"/>
      <c r="M72" s="99"/>
    </row>
    <row r="73" spans="2:13" ht="15">
      <c r="B73" s="99"/>
      <c r="C73" s="300"/>
      <c r="D73" s="146"/>
      <c r="E73" s="146"/>
      <c r="F73" s="146"/>
      <c r="G73" s="146"/>
      <c r="H73" s="146"/>
      <c r="I73" s="146"/>
      <c r="J73" s="29"/>
      <c r="K73" s="99"/>
      <c r="L73" s="99"/>
      <c r="M73" s="99"/>
    </row>
    <row r="74" spans="2:13" ht="15">
      <c r="B74" s="238"/>
      <c r="C74" s="300"/>
      <c r="D74" s="146"/>
      <c r="E74" s="146"/>
      <c r="F74" s="146"/>
      <c r="G74" s="146"/>
      <c r="H74" s="146"/>
      <c r="I74" s="146"/>
      <c r="J74" s="149"/>
      <c r="K74" s="99"/>
      <c r="L74" s="99"/>
      <c r="M74" s="99"/>
    </row>
    <row r="75" spans="2:13" ht="15">
      <c r="B75" s="238"/>
      <c r="C75" s="300"/>
      <c r="D75" s="146"/>
      <c r="E75" s="146"/>
      <c r="F75" s="146"/>
      <c r="G75" s="146"/>
      <c r="H75" s="146"/>
      <c r="I75" s="146"/>
      <c r="J75" s="149"/>
      <c r="K75" s="99"/>
      <c r="L75" s="99"/>
      <c r="M75" s="99"/>
    </row>
    <row r="76" spans="2:13" ht="14.25">
      <c r="B76" s="359" t="s">
        <v>15</v>
      </c>
      <c r="C76" s="334"/>
      <c r="D76" s="334"/>
      <c r="E76" s="334"/>
      <c r="F76" s="334"/>
      <c r="G76" s="334"/>
      <c r="H76" s="334"/>
      <c r="I76" s="334"/>
      <c r="J76" s="334"/>
      <c r="K76" s="99"/>
      <c r="L76" s="99"/>
      <c r="M76" s="99"/>
    </row>
    <row r="77" spans="2:13" ht="14.25">
      <c r="B77" s="334"/>
      <c r="C77" s="334"/>
      <c r="D77" s="334"/>
      <c r="E77" s="334"/>
      <c r="F77" s="334"/>
      <c r="G77" s="334"/>
      <c r="H77" s="334"/>
      <c r="I77" s="334"/>
      <c r="J77" s="334"/>
      <c r="K77" s="99"/>
      <c r="L77" s="99"/>
      <c r="M77" s="99"/>
    </row>
    <row r="78" spans="2:13" ht="14.25">
      <c r="B78" s="99"/>
      <c r="C78" s="290"/>
      <c r="D78" s="134" t="e">
        <f aca="true" t="shared" si="0" ref="D78:I78">D64-D72</f>
        <v>#REF!</v>
      </c>
      <c r="E78" s="134" t="e">
        <f t="shared" si="0"/>
        <v>#REF!</v>
      </c>
      <c r="F78" s="134" t="e">
        <f t="shared" si="0"/>
        <v>#REF!</v>
      </c>
      <c r="G78" s="134" t="e">
        <f t="shared" si="0"/>
        <v>#REF!</v>
      </c>
      <c r="H78" s="134" t="e">
        <f t="shared" si="0"/>
        <v>#REF!</v>
      </c>
      <c r="I78" s="139">
        <f t="shared" si="0"/>
        <v>0</v>
      </c>
      <c r="J78" s="149"/>
      <c r="K78" s="99"/>
      <c r="L78" s="99"/>
      <c r="M78" s="99"/>
    </row>
    <row r="79" spans="2:13" ht="14.25">
      <c r="B79" s="14"/>
      <c r="C79" s="289"/>
      <c r="D79" s="99"/>
      <c r="E79" s="99"/>
      <c r="F79" s="99"/>
      <c r="G79" s="99"/>
      <c r="H79" s="99"/>
      <c r="I79" s="129"/>
      <c r="J79" s="149"/>
      <c r="K79" s="99"/>
      <c r="L79" s="99"/>
      <c r="M79" s="99"/>
    </row>
    <row r="80" spans="2:13" ht="14.25">
      <c r="B80" s="99"/>
      <c r="C80" s="289"/>
      <c r="D80" s="99"/>
      <c r="E80" s="99"/>
      <c r="F80" s="99"/>
      <c r="G80" s="99"/>
      <c r="H80" s="99"/>
      <c r="I80" s="129"/>
      <c r="J80" s="149"/>
      <c r="K80" s="99"/>
      <c r="L80" s="99"/>
      <c r="M80" s="99"/>
    </row>
    <row r="81" spans="2:13" ht="14.25">
      <c r="B81" s="99"/>
      <c r="C81" s="289"/>
      <c r="D81" s="99"/>
      <c r="E81" s="99"/>
      <c r="F81" s="99"/>
      <c r="G81" s="99"/>
      <c r="H81" s="99"/>
      <c r="I81" s="129"/>
      <c r="J81" s="149"/>
      <c r="K81" s="99"/>
      <c r="L81" s="99"/>
      <c r="M81" s="99"/>
    </row>
    <row r="82" spans="2:13" ht="14.25">
      <c r="B82" s="99"/>
      <c r="C82" s="289"/>
      <c r="D82" s="99"/>
      <c r="E82" s="99"/>
      <c r="F82" s="99"/>
      <c r="G82" s="99"/>
      <c r="H82" s="99"/>
      <c r="I82" s="129"/>
      <c r="J82" s="149"/>
      <c r="K82" s="99"/>
      <c r="L82" s="99"/>
      <c r="M82" s="99"/>
    </row>
    <row r="83" spans="2:13" ht="14.25">
      <c r="B83" s="99"/>
      <c r="C83" s="289"/>
      <c r="D83" s="99"/>
      <c r="E83" s="99"/>
      <c r="F83" s="99"/>
      <c r="G83" s="99"/>
      <c r="H83" s="99"/>
      <c r="I83" s="129"/>
      <c r="J83" s="149"/>
      <c r="K83" s="99"/>
      <c r="L83" s="99"/>
      <c r="M83" s="99"/>
    </row>
    <row r="84" spans="2:13" ht="14.25">
      <c r="B84" s="150"/>
      <c r="C84" s="289"/>
      <c r="D84" s="99"/>
      <c r="E84" s="99"/>
      <c r="F84" s="99"/>
      <c r="G84" s="99"/>
      <c r="H84" s="99"/>
      <c r="I84" s="129"/>
      <c r="J84" s="130"/>
      <c r="K84" s="99"/>
      <c r="L84" s="99"/>
      <c r="M84" s="99"/>
    </row>
    <row r="85" spans="2:13" ht="14.25">
      <c r="B85" s="150"/>
      <c r="C85" s="289"/>
      <c r="D85" s="99"/>
      <c r="E85" s="99"/>
      <c r="F85" s="99"/>
      <c r="G85" s="99"/>
      <c r="H85" s="99"/>
      <c r="I85" s="129"/>
      <c r="J85" s="130"/>
      <c r="K85" s="99"/>
      <c r="L85" s="99"/>
      <c r="M85" s="99"/>
    </row>
    <row r="86" spans="2:13" ht="14.25">
      <c r="B86" s="99"/>
      <c r="C86" s="289"/>
      <c r="D86" s="99"/>
      <c r="E86" s="99"/>
      <c r="F86" s="99"/>
      <c r="G86" s="99"/>
      <c r="H86" s="99"/>
      <c r="I86" s="129"/>
      <c r="J86" s="130"/>
      <c r="K86" s="99"/>
      <c r="L86" s="99"/>
      <c r="M86" s="99"/>
    </row>
    <row r="87" spans="2:13" ht="14.25">
      <c r="B87" s="99"/>
      <c r="C87" s="289"/>
      <c r="D87" s="99"/>
      <c r="E87" s="99"/>
      <c r="F87" s="99"/>
      <c r="G87" s="99"/>
      <c r="H87" s="99"/>
      <c r="I87" s="129"/>
      <c r="J87" s="130"/>
      <c r="K87" s="99"/>
      <c r="L87" s="99"/>
      <c r="M87" s="99"/>
    </row>
    <row r="88" spans="2:13" ht="14.25">
      <c r="B88" s="99"/>
      <c r="C88" s="289"/>
      <c r="D88" s="99"/>
      <c r="E88" s="99"/>
      <c r="F88" s="99"/>
      <c r="G88" s="99"/>
      <c r="H88" s="99"/>
      <c r="I88" s="129"/>
      <c r="J88" s="130"/>
      <c r="K88" s="99"/>
      <c r="L88" s="99"/>
      <c r="M88" s="99"/>
    </row>
    <row r="89" spans="2:13" ht="14.25">
      <c r="B89" s="99"/>
      <c r="C89" s="289"/>
      <c r="D89" s="99"/>
      <c r="E89" s="99"/>
      <c r="F89" s="99"/>
      <c r="G89" s="99"/>
      <c r="H89" s="99"/>
      <c r="I89" s="129"/>
      <c r="J89" s="130"/>
      <c r="K89" s="99"/>
      <c r="L89" s="99"/>
      <c r="M89" s="99"/>
    </row>
    <row r="90" spans="2:13" ht="14.25">
      <c r="B90" s="99"/>
      <c r="C90" s="289"/>
      <c r="D90" s="99"/>
      <c r="E90" s="99"/>
      <c r="F90" s="99"/>
      <c r="G90" s="99"/>
      <c r="H90" s="99"/>
      <c r="I90" s="129"/>
      <c r="J90" s="130"/>
      <c r="K90" s="99"/>
      <c r="L90" s="99"/>
      <c r="M90" s="99"/>
    </row>
    <row r="91" spans="2:13" ht="14.25">
      <c r="B91" s="99"/>
      <c r="C91" s="289"/>
      <c r="D91" s="99"/>
      <c r="E91" s="99"/>
      <c r="F91" s="99"/>
      <c r="G91" s="99"/>
      <c r="H91" s="99"/>
      <c r="I91" s="129"/>
      <c r="J91" s="130"/>
      <c r="K91" s="99"/>
      <c r="L91" s="99"/>
      <c r="M91" s="99"/>
    </row>
    <row r="92" spans="2:13" ht="14.25">
      <c r="B92" s="99"/>
      <c r="C92" s="289"/>
      <c r="D92" s="99"/>
      <c r="E92" s="99"/>
      <c r="F92" s="99"/>
      <c r="G92" s="99"/>
      <c r="H92" s="99"/>
      <c r="I92" s="129"/>
      <c r="J92" s="130"/>
      <c r="K92" s="99"/>
      <c r="L92" s="99"/>
      <c r="M92" s="99"/>
    </row>
    <row r="93" spans="2:13" ht="14.25">
      <c r="B93" s="99"/>
      <c r="C93" s="289"/>
      <c r="D93" s="99"/>
      <c r="E93" s="99"/>
      <c r="F93" s="99"/>
      <c r="G93" s="99"/>
      <c r="H93" s="99"/>
      <c r="I93" s="129"/>
      <c r="J93" s="130"/>
      <c r="K93" s="99"/>
      <c r="L93" s="99"/>
      <c r="M93" s="99"/>
    </row>
    <row r="94" spans="2:13" ht="14.25">
      <c r="B94" s="99"/>
      <c r="C94" s="289"/>
      <c r="D94" s="99"/>
      <c r="E94" s="99"/>
      <c r="F94" s="99"/>
      <c r="G94" s="99"/>
      <c r="H94" s="99"/>
      <c r="I94" s="129"/>
      <c r="J94" s="130"/>
      <c r="K94" s="99"/>
      <c r="L94" s="99"/>
      <c r="M94" s="99"/>
    </row>
    <row r="95" spans="2:13" ht="14.25">
      <c r="B95" s="99"/>
      <c r="C95" s="289"/>
      <c r="D95" s="99"/>
      <c r="E95" s="99"/>
      <c r="F95" s="99"/>
      <c r="G95" s="99"/>
      <c r="H95" s="99"/>
      <c r="I95" s="129"/>
      <c r="J95" s="130"/>
      <c r="K95" s="99"/>
      <c r="L95" s="99"/>
      <c r="M95" s="99"/>
    </row>
    <row r="96" spans="2:13" ht="14.25">
      <c r="B96" s="99"/>
      <c r="C96" s="289"/>
      <c r="D96" s="99"/>
      <c r="E96" s="99"/>
      <c r="F96" s="99"/>
      <c r="G96" s="99"/>
      <c r="H96" s="99"/>
      <c r="I96" s="129"/>
      <c r="J96" s="130"/>
      <c r="K96" s="99"/>
      <c r="L96" s="99"/>
      <c r="M96" s="99"/>
    </row>
    <row r="97" spans="2:13" ht="14.25">
      <c r="B97" s="99"/>
      <c r="C97" s="289"/>
      <c r="D97" s="99"/>
      <c r="E97" s="99"/>
      <c r="F97" s="99"/>
      <c r="G97" s="99"/>
      <c r="H97" s="99"/>
      <c r="I97" s="129"/>
      <c r="J97" s="130"/>
      <c r="K97" s="99"/>
      <c r="L97" s="99"/>
      <c r="M97" s="99"/>
    </row>
    <row r="98" spans="2:13" ht="14.25">
      <c r="B98" s="99"/>
      <c r="C98" s="289"/>
      <c r="D98" s="99"/>
      <c r="E98" s="99"/>
      <c r="F98" s="99"/>
      <c r="G98" s="99"/>
      <c r="H98" s="99"/>
      <c r="I98" s="129"/>
      <c r="J98" s="130"/>
      <c r="K98" s="99"/>
      <c r="L98" s="99"/>
      <c r="M98" s="99"/>
    </row>
    <row r="99" spans="2:13" ht="14.25">
      <c r="B99" s="99"/>
      <c r="C99" s="289"/>
      <c r="D99" s="99"/>
      <c r="E99" s="99"/>
      <c r="F99" s="99"/>
      <c r="G99" s="99"/>
      <c r="H99" s="99"/>
      <c r="I99" s="129"/>
      <c r="J99" s="130"/>
      <c r="K99" s="99"/>
      <c r="L99" s="99"/>
      <c r="M99" s="99"/>
    </row>
    <row r="100" spans="2:13" ht="14.25">
      <c r="B100" s="99"/>
      <c r="C100" s="289"/>
      <c r="D100" s="99"/>
      <c r="E100" s="99"/>
      <c r="F100" s="99"/>
      <c r="G100" s="99"/>
      <c r="H100" s="99"/>
      <c r="I100" s="129"/>
      <c r="J100" s="130"/>
      <c r="K100" s="99"/>
      <c r="L100" s="99"/>
      <c r="M100" s="99"/>
    </row>
    <row r="101" spans="2:13" ht="14.25">
      <c r="B101" s="99"/>
      <c r="C101" s="289"/>
      <c r="D101" s="99"/>
      <c r="E101" s="99"/>
      <c r="F101" s="99"/>
      <c r="G101" s="99"/>
      <c r="H101" s="99"/>
      <c r="I101" s="129"/>
      <c r="J101" s="130"/>
      <c r="K101" s="99"/>
      <c r="L101" s="99"/>
      <c r="M101" s="99"/>
    </row>
    <row r="102" spans="2:13" ht="14.25">
      <c r="B102" s="99"/>
      <c r="C102" s="289"/>
      <c r="D102" s="99"/>
      <c r="E102" s="99"/>
      <c r="F102" s="99"/>
      <c r="G102" s="99"/>
      <c r="H102" s="99"/>
      <c r="I102" s="129"/>
      <c r="J102" s="130"/>
      <c r="K102" s="99"/>
      <c r="L102" s="99"/>
      <c r="M102" s="99"/>
    </row>
    <row r="103" spans="2:13" ht="14.25">
      <c r="B103" s="99"/>
      <c r="C103" s="289"/>
      <c r="D103" s="99"/>
      <c r="E103" s="99"/>
      <c r="F103" s="99"/>
      <c r="G103" s="99"/>
      <c r="H103" s="99"/>
      <c r="I103" s="129"/>
      <c r="J103" s="130"/>
      <c r="K103" s="99"/>
      <c r="L103" s="99"/>
      <c r="M103" s="99"/>
    </row>
    <row r="104" spans="2:13" ht="14.25">
      <c r="B104" s="99"/>
      <c r="C104" s="289"/>
      <c r="D104" s="99"/>
      <c r="E104" s="99"/>
      <c r="F104" s="99"/>
      <c r="G104" s="99"/>
      <c r="H104" s="99"/>
      <c r="I104" s="129"/>
      <c r="J104" s="130"/>
      <c r="K104" s="99"/>
      <c r="L104" s="99"/>
      <c r="M104" s="99"/>
    </row>
    <row r="105" spans="2:13" ht="14.25">
      <c r="B105" s="99"/>
      <c r="C105" s="289"/>
      <c r="D105" s="99"/>
      <c r="E105" s="99"/>
      <c r="F105" s="99"/>
      <c r="G105" s="99"/>
      <c r="H105" s="99"/>
      <c r="I105" s="129"/>
      <c r="J105" s="130"/>
      <c r="K105" s="99"/>
      <c r="L105" s="99"/>
      <c r="M105" s="99"/>
    </row>
    <row r="130" ht="9" customHeight="1">
      <c r="B130" s="246"/>
    </row>
    <row r="131" ht="6" customHeight="1"/>
  </sheetData>
  <mergeCells count="3">
    <mergeCell ref="F13:G13"/>
    <mergeCell ref="B76:J77"/>
    <mergeCell ref="C9:J9"/>
  </mergeCells>
  <printOptions/>
  <pageMargins left="1.1" right="0" top="0.3" bottom="0.25" header="0.2" footer="0.2"/>
  <pageSetup fitToHeight="1" fitToWidth="1" horizontalDpi="600" verticalDpi="600" orientation="portrait" paperSize="9" scale="70" r:id="rId2"/>
  <headerFooter alignWithMargins="0">
    <oddFooter>&amp;C8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Y137"/>
  <sheetViews>
    <sheetView zoomScale="75" zoomScaleNormal="75" workbookViewId="0" topLeftCell="A31">
      <selection activeCell="B42" sqref="B42:O43"/>
    </sheetView>
  </sheetViews>
  <sheetFormatPr defaultColWidth="9.140625" defaultRowHeight="12.75"/>
  <cols>
    <col min="1" max="1" width="1.57421875" style="102" customWidth="1"/>
    <col min="2" max="2" width="41.00390625" style="102" customWidth="1"/>
    <col min="3" max="3" width="13.57421875" style="118" customWidth="1"/>
    <col min="4" max="4" width="2.7109375" style="118" customWidth="1"/>
    <col min="5" max="5" width="12.7109375" style="118" customWidth="1"/>
    <col min="6" max="6" width="3.00390625" style="118" customWidth="1"/>
    <col min="7" max="7" width="13.57421875" style="118" bestFit="1" customWidth="1"/>
    <col min="8" max="8" width="3.00390625" style="118" customWidth="1"/>
    <col min="9" max="9" width="11.8515625" style="118" bestFit="1" customWidth="1"/>
    <col min="10" max="10" width="3.140625" style="118" customWidth="1"/>
    <col min="11" max="11" width="12.28125" style="264" customWidth="1"/>
    <col min="12" max="12" width="3.7109375" style="118" customWidth="1"/>
    <col min="13" max="13" width="12.28125" style="264" customWidth="1"/>
    <col min="14" max="14" width="3.140625" style="118" customWidth="1"/>
    <col min="15" max="15" width="14.7109375" style="264" customWidth="1"/>
    <col min="16" max="16" width="14.57421875" style="118" bestFit="1" customWidth="1"/>
    <col min="17" max="16384" width="9.140625" style="102" customWidth="1"/>
  </cols>
  <sheetData>
    <row r="1" spans="3:25" s="4" customFormat="1" ht="20.25">
      <c r="C1" s="87"/>
      <c r="D1" s="87"/>
      <c r="E1" s="88"/>
      <c r="F1" s="88"/>
      <c r="G1" s="89"/>
      <c r="H1" s="89"/>
      <c r="I1" s="88"/>
      <c r="J1" s="88"/>
      <c r="K1" s="257"/>
      <c r="L1" s="88"/>
      <c r="M1" s="257"/>
      <c r="N1" s="88"/>
      <c r="O1" s="266"/>
      <c r="P1" s="88"/>
      <c r="Q1" s="43"/>
      <c r="R1" s="37"/>
      <c r="S1" s="37"/>
      <c r="T1" s="1"/>
      <c r="U1" s="2"/>
      <c r="V1" s="2"/>
      <c r="W1" s="2"/>
      <c r="X1" s="2"/>
      <c r="Y1" s="2"/>
    </row>
    <row r="2" spans="3:25" s="4" customFormat="1" ht="20.25">
      <c r="C2" s="87"/>
      <c r="D2" s="87"/>
      <c r="E2" s="88"/>
      <c r="F2" s="88"/>
      <c r="G2" s="89"/>
      <c r="H2" s="89"/>
      <c r="I2" s="88"/>
      <c r="J2" s="88"/>
      <c r="K2" s="257"/>
      <c r="L2" s="88"/>
      <c r="M2" s="257"/>
      <c r="N2" s="88"/>
      <c r="O2" s="266"/>
      <c r="P2" s="88"/>
      <c r="Q2" s="43"/>
      <c r="R2" s="37"/>
      <c r="S2" s="37"/>
      <c r="T2" s="1"/>
      <c r="U2" s="2"/>
      <c r="V2" s="2"/>
      <c r="W2" s="2"/>
      <c r="X2" s="2"/>
      <c r="Y2" s="2"/>
    </row>
    <row r="3" spans="2:25" s="4" customFormat="1" ht="20.25">
      <c r="B3" s="8" t="s">
        <v>172</v>
      </c>
      <c r="C3" s="87"/>
      <c r="D3" s="87"/>
      <c r="E3" s="88"/>
      <c r="F3" s="88"/>
      <c r="G3" s="89"/>
      <c r="H3" s="89"/>
      <c r="I3" s="88"/>
      <c r="J3" s="88"/>
      <c r="K3" s="257"/>
      <c r="L3" s="88"/>
      <c r="M3" s="257"/>
      <c r="N3" s="88"/>
      <c r="O3" s="266"/>
      <c r="P3" s="88"/>
      <c r="Q3" s="43"/>
      <c r="R3" s="37"/>
      <c r="S3" s="37"/>
      <c r="T3" s="1"/>
      <c r="U3" s="2"/>
      <c r="V3" s="2"/>
      <c r="W3" s="2"/>
      <c r="X3" s="2"/>
      <c r="Y3" s="2"/>
    </row>
    <row r="4" spans="2:25" s="4" customFormat="1" ht="20.25">
      <c r="B4" s="8"/>
      <c r="C4" s="87"/>
      <c r="D4" s="87"/>
      <c r="E4" s="88"/>
      <c r="F4" s="88"/>
      <c r="G4" s="89"/>
      <c r="H4" s="89"/>
      <c r="I4" s="13"/>
      <c r="J4" s="88"/>
      <c r="K4" s="257"/>
      <c r="L4" s="88"/>
      <c r="M4" s="257"/>
      <c r="N4" s="88"/>
      <c r="O4" s="266"/>
      <c r="P4" s="88"/>
      <c r="Q4" s="43"/>
      <c r="R4" s="37"/>
      <c r="S4" s="37"/>
      <c r="T4" s="1"/>
      <c r="U4" s="2"/>
      <c r="V4" s="2"/>
      <c r="W4" s="2"/>
      <c r="X4" s="2"/>
      <c r="Y4" s="2"/>
    </row>
    <row r="5" spans="2:20" s="4" customFormat="1" ht="15">
      <c r="B5" s="45" t="str">
        <f>+'Notes-pg 5'!A5</f>
        <v>QUARTERLY REPORT FOR THE FIRST QUARTER ENDED 31 OCTOBER 2007</v>
      </c>
      <c r="C5" s="87"/>
      <c r="D5" s="87"/>
      <c r="E5" s="88"/>
      <c r="F5" s="88"/>
      <c r="G5" s="89"/>
      <c r="H5" s="89"/>
      <c r="I5" s="88"/>
      <c r="J5" s="88"/>
      <c r="K5" s="257"/>
      <c r="L5" s="88"/>
      <c r="M5" s="257"/>
      <c r="N5" s="88"/>
      <c r="O5" s="266"/>
      <c r="P5" s="88"/>
      <c r="Q5" s="43"/>
      <c r="R5" s="37"/>
      <c r="S5" s="37"/>
      <c r="T5" s="3"/>
    </row>
    <row r="6" spans="2:20" s="4" customFormat="1" ht="12.75" customHeight="1">
      <c r="B6" s="47"/>
      <c r="C6" s="90"/>
      <c r="D6" s="90"/>
      <c r="E6" s="89"/>
      <c r="F6" s="91"/>
      <c r="G6" s="91"/>
      <c r="H6" s="89"/>
      <c r="I6" s="89"/>
      <c r="J6" s="89"/>
      <c r="K6" s="258"/>
      <c r="L6" s="89"/>
      <c r="M6" s="258"/>
      <c r="N6" s="89"/>
      <c r="O6" s="267"/>
      <c r="P6" s="89"/>
      <c r="Q6" s="37"/>
      <c r="R6" s="37"/>
      <c r="S6" s="37"/>
      <c r="T6" s="3"/>
    </row>
    <row r="7" spans="2:20" s="4" customFormat="1" ht="15">
      <c r="B7" s="93" t="s">
        <v>191</v>
      </c>
      <c r="E7" s="89"/>
      <c r="F7" s="89"/>
      <c r="G7" s="89"/>
      <c r="H7" s="89"/>
      <c r="I7" s="89"/>
      <c r="J7" s="89"/>
      <c r="K7" s="258"/>
      <c r="L7" s="89"/>
      <c r="M7" s="258"/>
      <c r="N7" s="89"/>
      <c r="O7" s="267"/>
      <c r="P7" s="89"/>
      <c r="Q7" s="37"/>
      <c r="R7" s="37"/>
      <c r="S7" s="37"/>
      <c r="T7" s="3"/>
    </row>
    <row r="8" spans="2:20" s="4" customFormat="1" ht="15">
      <c r="B8" s="94"/>
      <c r="C8" s="92"/>
      <c r="D8" s="92"/>
      <c r="E8" s="89"/>
      <c r="F8" s="89"/>
      <c r="G8" s="89"/>
      <c r="H8" s="89"/>
      <c r="I8" s="89"/>
      <c r="J8" s="89"/>
      <c r="K8" s="258"/>
      <c r="L8" s="89"/>
      <c r="M8" s="258"/>
      <c r="N8" s="89"/>
      <c r="O8" s="267"/>
      <c r="P8" s="89"/>
      <c r="Q8" s="37"/>
      <c r="R8" s="37"/>
      <c r="S8" s="37"/>
      <c r="T8" s="3"/>
    </row>
    <row r="9" spans="2:20" s="4" customFormat="1" ht="15">
      <c r="B9" s="95"/>
      <c r="C9" s="92"/>
      <c r="D9" s="92"/>
      <c r="E9" s="89"/>
      <c r="F9" s="89"/>
      <c r="G9" s="89"/>
      <c r="H9" s="89"/>
      <c r="I9" s="89"/>
      <c r="J9" s="89"/>
      <c r="K9" s="258"/>
      <c r="L9" s="89"/>
      <c r="M9" s="258"/>
      <c r="N9" s="89"/>
      <c r="O9" s="267"/>
      <c r="P9" s="89"/>
      <c r="Q9" s="37"/>
      <c r="R9" s="37"/>
      <c r="S9" s="37"/>
      <c r="T9" s="3"/>
    </row>
    <row r="10" spans="3:15" s="96" customFormat="1" ht="15" customHeight="1">
      <c r="C10" s="106" t="s">
        <v>193</v>
      </c>
      <c r="D10" s="106"/>
      <c r="E10" s="106" t="s">
        <v>74</v>
      </c>
      <c r="F10" s="106"/>
      <c r="G10" s="106" t="s">
        <v>193</v>
      </c>
      <c r="H10" s="106"/>
      <c r="I10" s="106" t="s">
        <v>192</v>
      </c>
      <c r="J10" s="106"/>
      <c r="K10" s="106" t="s">
        <v>251</v>
      </c>
      <c r="L10" s="106"/>
      <c r="M10" s="106" t="s">
        <v>252</v>
      </c>
      <c r="N10" s="106"/>
      <c r="O10" s="106" t="s">
        <v>248</v>
      </c>
    </row>
    <row r="11" spans="2:15" s="96" customFormat="1" ht="15">
      <c r="B11" s="98"/>
      <c r="C11" s="106" t="s">
        <v>74</v>
      </c>
      <c r="D11" s="106"/>
      <c r="E11" s="106" t="s">
        <v>163</v>
      </c>
      <c r="F11" s="106"/>
      <c r="G11" s="106" t="s">
        <v>75</v>
      </c>
      <c r="H11" s="106"/>
      <c r="I11" s="106" t="s">
        <v>218</v>
      </c>
      <c r="J11" s="106"/>
      <c r="K11" s="106" t="s">
        <v>244</v>
      </c>
      <c r="L11" s="106"/>
      <c r="M11" s="106" t="s">
        <v>247</v>
      </c>
      <c r="N11" s="106"/>
      <c r="O11" s="106"/>
    </row>
    <row r="12" spans="2:15" s="96" customFormat="1" ht="15" customHeight="1">
      <c r="B12" s="98"/>
      <c r="J12" s="106"/>
      <c r="K12" s="106" t="s">
        <v>245</v>
      </c>
      <c r="L12" s="106"/>
      <c r="M12" s="106"/>
      <c r="N12" s="106"/>
      <c r="O12" s="106"/>
    </row>
    <row r="13" spans="2:15" s="96" customFormat="1" ht="15" customHeight="1">
      <c r="B13" s="98"/>
      <c r="C13" s="106"/>
      <c r="D13" s="106"/>
      <c r="E13" s="106"/>
      <c r="F13" s="106"/>
      <c r="G13" s="106"/>
      <c r="H13" s="106"/>
      <c r="I13" s="106"/>
      <c r="J13" s="106"/>
      <c r="K13" s="106" t="s">
        <v>246</v>
      </c>
      <c r="L13" s="106"/>
      <c r="M13" s="106"/>
      <c r="N13" s="106"/>
      <c r="O13" s="106"/>
    </row>
    <row r="14" spans="2:15" s="96" customFormat="1" ht="15" customHeight="1">
      <c r="B14" s="98"/>
      <c r="C14" s="106" t="s">
        <v>47</v>
      </c>
      <c r="D14" s="106"/>
      <c r="E14" s="106" t="s">
        <v>47</v>
      </c>
      <c r="F14" s="106"/>
      <c r="G14" s="106" t="s">
        <v>47</v>
      </c>
      <c r="H14" s="106"/>
      <c r="I14" s="106" t="s">
        <v>47</v>
      </c>
      <c r="J14" s="106"/>
      <c r="K14" s="106" t="s">
        <v>47</v>
      </c>
      <c r="L14" s="106"/>
      <c r="M14" s="106" t="s">
        <v>47</v>
      </c>
      <c r="N14" s="106"/>
      <c r="O14" s="106" t="s">
        <v>47</v>
      </c>
    </row>
    <row r="15" spans="2:15" s="96" customFormat="1" ht="15" customHeight="1">
      <c r="B15" s="98"/>
      <c r="C15" s="106"/>
      <c r="D15" s="106"/>
      <c r="E15" s="106"/>
      <c r="F15" s="106"/>
      <c r="G15" s="106"/>
      <c r="H15" s="106"/>
      <c r="I15" s="106"/>
      <c r="J15" s="106"/>
      <c r="K15" s="106"/>
      <c r="L15" s="106"/>
      <c r="M15" s="106"/>
      <c r="N15" s="106"/>
      <c r="O15" s="106"/>
    </row>
    <row r="16" spans="2:15" s="96" customFormat="1" ht="15" customHeight="1">
      <c r="B16" s="98"/>
      <c r="C16" s="106"/>
      <c r="D16" s="106"/>
      <c r="E16" s="106"/>
      <c r="F16" s="106"/>
      <c r="G16" s="106"/>
      <c r="H16" s="106"/>
      <c r="I16" s="106"/>
      <c r="J16" s="106"/>
      <c r="K16" s="106"/>
      <c r="L16" s="106"/>
      <c r="M16" s="106"/>
      <c r="N16" s="106"/>
      <c r="O16" s="106"/>
    </row>
    <row r="17" spans="2:16" ht="12.75" customHeight="1">
      <c r="B17" s="99"/>
      <c r="C17" s="100"/>
      <c r="D17" s="100"/>
      <c r="E17" s="97"/>
      <c r="F17" s="101"/>
      <c r="G17" s="100"/>
      <c r="H17" s="97"/>
      <c r="I17" s="100"/>
      <c r="J17" s="97"/>
      <c r="K17" s="97"/>
      <c r="L17" s="97"/>
      <c r="M17" s="97"/>
      <c r="N17" s="97"/>
      <c r="O17" s="100"/>
      <c r="P17" s="102"/>
    </row>
    <row r="18" spans="2:16" ht="12.75" customHeight="1">
      <c r="B18" s="141" t="s">
        <v>19</v>
      </c>
      <c r="C18" s="103">
        <v>115882</v>
      </c>
      <c r="D18" s="104"/>
      <c r="E18" s="105">
        <v>165</v>
      </c>
      <c r="F18" s="106"/>
      <c r="G18" s="105">
        <v>48433</v>
      </c>
      <c r="H18" s="103"/>
      <c r="I18" s="105">
        <v>42266</v>
      </c>
      <c r="J18" s="105"/>
      <c r="K18" s="259">
        <f>SUM(C18:J18)</f>
        <v>206746</v>
      </c>
      <c r="L18" s="105"/>
      <c r="M18" s="259">
        <v>1724</v>
      </c>
      <c r="N18" s="105"/>
      <c r="O18" s="107">
        <f>+K18+M18</f>
        <v>208470</v>
      </c>
      <c r="P18" s="102"/>
    </row>
    <row r="19" spans="2:16" ht="12.75" customHeight="1">
      <c r="B19" s="99"/>
      <c r="C19" s="107"/>
      <c r="D19" s="107"/>
      <c r="E19" s="105"/>
      <c r="F19" s="106"/>
      <c r="G19" s="108"/>
      <c r="H19" s="103"/>
      <c r="I19" s="108"/>
      <c r="J19" s="105"/>
      <c r="K19" s="259"/>
      <c r="L19" s="105"/>
      <c r="M19" s="259"/>
      <c r="N19" s="105"/>
      <c r="O19" s="107"/>
      <c r="P19" s="102"/>
    </row>
    <row r="20" spans="1:15" s="256" customFormat="1" ht="12.75" customHeight="1">
      <c r="A20" s="246"/>
      <c r="B20" s="99" t="s">
        <v>253</v>
      </c>
      <c r="C20" s="268">
        <v>0</v>
      </c>
      <c r="D20" s="268"/>
      <c r="E20" s="268">
        <v>0</v>
      </c>
      <c r="F20" s="269"/>
      <c r="G20" s="268">
        <v>0</v>
      </c>
      <c r="H20" s="270"/>
      <c r="I20" s="271">
        <v>12433</v>
      </c>
      <c r="J20" s="240"/>
      <c r="K20" s="265">
        <f>SUM(C20:J20)</f>
        <v>12433</v>
      </c>
      <c r="L20" s="240"/>
      <c r="M20" s="265">
        <v>0</v>
      </c>
      <c r="N20" s="240"/>
      <c r="O20" s="272">
        <f>+K20+M20</f>
        <v>12433</v>
      </c>
    </row>
    <row r="21" spans="2:16" ht="12.75" customHeight="1">
      <c r="B21" s="99"/>
      <c r="C21" s="107"/>
      <c r="D21" s="107"/>
      <c r="E21" s="105"/>
      <c r="F21" s="106"/>
      <c r="G21" s="108"/>
      <c r="H21" s="103"/>
      <c r="I21" s="108"/>
      <c r="J21" s="105"/>
      <c r="K21" s="259"/>
      <c r="L21" s="105"/>
      <c r="M21" s="259"/>
      <c r="N21" s="105"/>
      <c r="O21" s="107"/>
      <c r="P21" s="102"/>
    </row>
    <row r="22" spans="2:16" ht="12.75" customHeight="1">
      <c r="B22" s="99" t="s">
        <v>167</v>
      </c>
      <c r="C22" s="105">
        <v>50</v>
      </c>
      <c r="D22" s="105"/>
      <c r="E22" s="105">
        <v>0</v>
      </c>
      <c r="F22" s="109"/>
      <c r="G22" s="105">
        <v>31</v>
      </c>
      <c r="H22" s="109"/>
      <c r="I22" s="105">
        <v>0</v>
      </c>
      <c r="J22" s="105"/>
      <c r="K22" s="259">
        <f>SUM(C22:J22)</f>
        <v>81</v>
      </c>
      <c r="L22" s="105"/>
      <c r="M22" s="259">
        <v>0</v>
      </c>
      <c r="N22" s="105"/>
      <c r="O22" s="107">
        <f>+K22+M22</f>
        <v>81</v>
      </c>
      <c r="P22" s="102"/>
    </row>
    <row r="23" spans="2:16" ht="12.75" customHeight="1">
      <c r="B23" s="99"/>
      <c r="C23" s="105"/>
      <c r="D23" s="105"/>
      <c r="E23" s="105"/>
      <c r="F23" s="109"/>
      <c r="G23" s="105"/>
      <c r="H23" s="109"/>
      <c r="I23" s="105"/>
      <c r="J23" s="105"/>
      <c r="K23" s="259"/>
      <c r="L23" s="105"/>
      <c r="M23" s="259"/>
      <c r="N23" s="105"/>
      <c r="O23" s="107"/>
      <c r="P23" s="102"/>
    </row>
    <row r="24" spans="2:16" ht="12.75" customHeight="1">
      <c r="B24" s="99" t="s">
        <v>225</v>
      </c>
      <c r="C24" s="105">
        <v>0</v>
      </c>
      <c r="D24" s="105"/>
      <c r="E24" s="249">
        <v>-6</v>
      </c>
      <c r="F24" s="109"/>
      <c r="G24" s="105">
        <v>0</v>
      </c>
      <c r="H24" s="109"/>
      <c r="I24" s="105">
        <v>0</v>
      </c>
      <c r="J24" s="105"/>
      <c r="K24" s="259">
        <f>SUM(C24:J24)</f>
        <v>-6</v>
      </c>
      <c r="L24" s="105"/>
      <c r="M24" s="259">
        <v>0</v>
      </c>
      <c r="N24" s="105"/>
      <c r="O24" s="107">
        <f>+K24+M24</f>
        <v>-6</v>
      </c>
      <c r="P24" s="102"/>
    </row>
    <row r="25" spans="2:16" ht="12.75" customHeight="1">
      <c r="B25" s="99"/>
      <c r="C25" s="105"/>
      <c r="D25" s="105"/>
      <c r="E25" s="105"/>
      <c r="F25" s="109"/>
      <c r="G25" s="105"/>
      <c r="H25" s="109"/>
      <c r="I25" s="105"/>
      <c r="J25" s="105"/>
      <c r="K25" s="259"/>
      <c r="L25" s="105"/>
      <c r="M25" s="259"/>
      <c r="N25" s="105"/>
      <c r="O25" s="107"/>
      <c r="P25" s="102"/>
    </row>
    <row r="26" spans="2:16" ht="12.75" customHeight="1">
      <c r="B26" s="99" t="s">
        <v>135</v>
      </c>
      <c r="C26" s="110">
        <v>0</v>
      </c>
      <c r="D26" s="110"/>
      <c r="E26" s="240">
        <v>0</v>
      </c>
      <c r="F26" s="110"/>
      <c r="G26" s="110">
        <v>0</v>
      </c>
      <c r="H26" s="110"/>
      <c r="I26" s="110">
        <f>+'P&amp;L'!H36</f>
        <v>7885</v>
      </c>
      <c r="J26" s="240"/>
      <c r="K26" s="259">
        <f>SUM(C26:J26)</f>
        <v>7885</v>
      </c>
      <c r="L26" s="240"/>
      <c r="M26" s="265">
        <f>+'P&amp;L'!H37</f>
        <v>0</v>
      </c>
      <c r="N26" s="240"/>
      <c r="O26" s="107">
        <f>+K26+M26</f>
        <v>7885</v>
      </c>
      <c r="P26" s="111"/>
    </row>
    <row r="27" spans="2:16" ht="12.75" customHeight="1">
      <c r="B27" s="99"/>
      <c r="C27" s="112"/>
      <c r="D27" s="112"/>
      <c r="E27" s="239"/>
      <c r="F27" s="112"/>
      <c r="G27" s="112"/>
      <c r="H27" s="112"/>
      <c r="I27" s="112"/>
      <c r="J27" s="239"/>
      <c r="K27" s="255"/>
      <c r="L27" s="239"/>
      <c r="M27" s="255"/>
      <c r="N27" s="239"/>
      <c r="O27" s="254"/>
      <c r="P27" s="111"/>
    </row>
    <row r="28" spans="2:16" ht="18" customHeight="1" thickBot="1">
      <c r="B28" s="128" t="s">
        <v>20</v>
      </c>
      <c r="C28" s="115">
        <f>SUM(C18:C27)</f>
        <v>115932</v>
      </c>
      <c r="D28" s="115"/>
      <c r="E28" s="115">
        <f>SUM(E18:E27)</f>
        <v>159</v>
      </c>
      <c r="F28" s="115"/>
      <c r="G28" s="115">
        <f>SUM(G18:G27)</f>
        <v>48464</v>
      </c>
      <c r="H28" s="115"/>
      <c r="I28" s="115">
        <f>SUM(I18:I27)</f>
        <v>62584</v>
      </c>
      <c r="J28" s="115"/>
      <c r="K28" s="260">
        <f>SUM(C28:J28)</f>
        <v>227139</v>
      </c>
      <c r="L28" s="115"/>
      <c r="M28" s="263">
        <f>SUM(M18:M27)</f>
        <v>1724</v>
      </c>
      <c r="N28" s="115"/>
      <c r="O28" s="263">
        <f>+K28+M28</f>
        <v>228863</v>
      </c>
      <c r="P28" s="113"/>
    </row>
    <row r="29" spans="2:16" ht="12.75" customHeight="1">
      <c r="B29" s="99"/>
      <c r="C29" s="110"/>
      <c r="D29" s="110"/>
      <c r="E29" s="110"/>
      <c r="F29" s="110"/>
      <c r="G29" s="110"/>
      <c r="H29" s="110"/>
      <c r="I29" s="110"/>
      <c r="J29" s="110"/>
      <c r="K29" s="261"/>
      <c r="L29" s="110"/>
      <c r="M29" s="261"/>
      <c r="N29" s="110"/>
      <c r="O29" s="261"/>
      <c r="P29" s="113"/>
    </row>
    <row r="30" spans="2:16" ht="12.75" customHeight="1">
      <c r="B30" s="246"/>
      <c r="C30" s="116"/>
      <c r="D30" s="116"/>
      <c r="E30" s="116"/>
      <c r="F30" s="116"/>
      <c r="G30" s="116"/>
      <c r="H30" s="116"/>
      <c r="I30" s="116"/>
      <c r="J30" s="116"/>
      <c r="K30" s="262"/>
      <c r="L30" s="116"/>
      <c r="M30" s="262"/>
      <c r="N30" s="116"/>
      <c r="O30" s="262"/>
      <c r="P30" s="113"/>
    </row>
    <row r="31" spans="2:16" ht="12.75" customHeight="1">
      <c r="B31" s="99"/>
      <c r="C31" s="116"/>
      <c r="D31" s="116"/>
      <c r="E31" s="116"/>
      <c r="F31" s="116"/>
      <c r="G31" s="116"/>
      <c r="H31" s="116"/>
      <c r="I31" s="116"/>
      <c r="J31" s="116"/>
      <c r="K31" s="262"/>
      <c r="L31" s="116"/>
      <c r="M31" s="262"/>
      <c r="N31" s="116"/>
      <c r="O31" s="262"/>
      <c r="P31" s="113"/>
    </row>
    <row r="32" spans="2:16" ht="12.75" customHeight="1">
      <c r="B32" s="141" t="s">
        <v>21</v>
      </c>
      <c r="C32" s="116">
        <v>117243</v>
      </c>
      <c r="D32" s="116"/>
      <c r="E32" s="116">
        <v>0</v>
      </c>
      <c r="F32" s="116"/>
      <c r="G32" s="116">
        <v>49250</v>
      </c>
      <c r="H32" s="116"/>
      <c r="I32" s="116">
        <v>67002</v>
      </c>
      <c r="J32" s="116"/>
      <c r="K32" s="259">
        <f>SUM(C32:J32)</f>
        <v>233495</v>
      </c>
      <c r="L32" s="116"/>
      <c r="M32" s="262">
        <v>3434</v>
      </c>
      <c r="N32" s="116"/>
      <c r="O32" s="107">
        <f>+K32+M32</f>
        <v>236929</v>
      </c>
      <c r="P32" s="113"/>
    </row>
    <row r="33" spans="2:16" ht="12.75" customHeight="1">
      <c r="B33" s="141"/>
      <c r="C33" s="116"/>
      <c r="D33" s="116"/>
      <c r="E33" s="116"/>
      <c r="F33" s="116"/>
      <c r="G33" s="116"/>
      <c r="H33" s="116"/>
      <c r="I33" s="116"/>
      <c r="J33" s="116"/>
      <c r="K33" s="259"/>
      <c r="L33" s="116"/>
      <c r="M33" s="262"/>
      <c r="N33" s="116"/>
      <c r="O33" s="107"/>
      <c r="P33" s="113"/>
    </row>
    <row r="34" spans="2:16" ht="12.75" customHeight="1">
      <c r="B34" s="99" t="s">
        <v>135</v>
      </c>
      <c r="C34" s="110">
        <v>0</v>
      </c>
      <c r="D34" s="110"/>
      <c r="E34" s="105">
        <v>0</v>
      </c>
      <c r="F34" s="110"/>
      <c r="G34" s="110">
        <v>0</v>
      </c>
      <c r="H34" s="110"/>
      <c r="I34" s="110">
        <f>+'P&amp;L'!F36</f>
        <v>8807</v>
      </c>
      <c r="J34" s="105"/>
      <c r="K34" s="259">
        <f>SUM(C34:J34)</f>
        <v>8807</v>
      </c>
      <c r="L34" s="105"/>
      <c r="M34" s="259">
        <f>+'P&amp;L'!F37</f>
        <v>29</v>
      </c>
      <c r="N34" s="105"/>
      <c r="O34" s="107">
        <f>+K34+M34</f>
        <v>8836</v>
      </c>
      <c r="P34" s="111"/>
    </row>
    <row r="35" spans="2:16" ht="12.75" customHeight="1">
      <c r="B35" s="99"/>
      <c r="C35" s="110"/>
      <c r="D35" s="110"/>
      <c r="E35" s="105"/>
      <c r="F35" s="110"/>
      <c r="G35" s="110"/>
      <c r="H35" s="110"/>
      <c r="I35" s="110"/>
      <c r="J35" s="105"/>
      <c r="K35" s="259"/>
      <c r="L35" s="105"/>
      <c r="M35" s="259"/>
      <c r="N35" s="105"/>
      <c r="O35" s="107"/>
      <c r="P35" s="111"/>
    </row>
    <row r="36" spans="2:16" ht="18" customHeight="1" thickBot="1">
      <c r="B36" s="128" t="s">
        <v>22</v>
      </c>
      <c r="C36" s="320">
        <f>SUM(C32:C35)</f>
        <v>117243</v>
      </c>
      <c r="D36" s="320"/>
      <c r="E36" s="320">
        <f>SUM(E32:E35)</f>
        <v>0</v>
      </c>
      <c r="F36" s="320"/>
      <c r="G36" s="320">
        <f>SUM(G32:G35)</f>
        <v>49250</v>
      </c>
      <c r="H36" s="320"/>
      <c r="I36" s="320">
        <f>SUM(I32:I35)</f>
        <v>75809</v>
      </c>
      <c r="J36" s="320"/>
      <c r="K36" s="321">
        <f>SUM(K32:K35)</f>
        <v>242302</v>
      </c>
      <c r="L36" s="320"/>
      <c r="M36" s="321">
        <f>SUM(M32:M35)</f>
        <v>3463</v>
      </c>
      <c r="N36" s="320"/>
      <c r="O36" s="321">
        <f>SUM(O32:O35)</f>
        <v>245765</v>
      </c>
      <c r="P36" s="113"/>
    </row>
    <row r="37" spans="2:16" ht="12.75" customHeight="1">
      <c r="B37" s="99"/>
      <c r="C37" s="110"/>
      <c r="D37" s="110"/>
      <c r="E37" s="110"/>
      <c r="F37" s="110"/>
      <c r="G37" s="110"/>
      <c r="H37" s="110"/>
      <c r="I37" s="110"/>
      <c r="J37" s="110"/>
      <c r="K37" s="261"/>
      <c r="L37" s="110"/>
      <c r="M37" s="261"/>
      <c r="N37" s="110"/>
      <c r="O37" s="261"/>
      <c r="P37" s="113"/>
    </row>
    <row r="38" spans="2:16" ht="12.75" customHeight="1">
      <c r="B38" s="238"/>
      <c r="C38" s="110"/>
      <c r="D38" s="110"/>
      <c r="E38" s="110"/>
      <c r="F38" s="110"/>
      <c r="G38" s="110"/>
      <c r="H38" s="110"/>
      <c r="I38" s="110"/>
      <c r="J38" s="110"/>
      <c r="K38" s="261"/>
      <c r="L38" s="110"/>
      <c r="M38" s="261"/>
      <c r="N38" s="110"/>
      <c r="O38" s="261"/>
      <c r="P38" s="113"/>
    </row>
    <row r="39" spans="2:16" ht="12.75" customHeight="1">
      <c r="B39" s="14"/>
      <c r="C39" s="110"/>
      <c r="D39" s="110"/>
      <c r="E39" s="110"/>
      <c r="F39" s="110"/>
      <c r="G39" s="110"/>
      <c r="H39" s="110"/>
      <c r="I39" s="110"/>
      <c r="J39" s="110"/>
      <c r="K39" s="261"/>
      <c r="L39" s="110"/>
      <c r="M39" s="261"/>
      <c r="N39" s="110"/>
      <c r="O39" s="261"/>
      <c r="P39" s="113"/>
    </row>
    <row r="40" spans="2:16" ht="12.75" customHeight="1">
      <c r="B40" s="14"/>
      <c r="C40" s="110"/>
      <c r="D40" s="110"/>
      <c r="E40" s="110"/>
      <c r="F40" s="110"/>
      <c r="G40" s="110"/>
      <c r="H40" s="110"/>
      <c r="I40" s="110"/>
      <c r="J40" s="110"/>
      <c r="K40" s="261"/>
      <c r="L40" s="110"/>
      <c r="M40" s="261"/>
      <c r="N40" s="110"/>
      <c r="O40" s="261"/>
      <c r="P40" s="113"/>
    </row>
    <row r="41" spans="2:16" ht="12.75" customHeight="1">
      <c r="B41" s="99"/>
      <c r="C41" s="116"/>
      <c r="D41" s="116"/>
      <c r="E41" s="116"/>
      <c r="F41" s="116"/>
      <c r="G41" s="116"/>
      <c r="H41" s="116"/>
      <c r="I41" s="116"/>
      <c r="J41" s="116"/>
      <c r="K41" s="262"/>
      <c r="L41" s="116"/>
      <c r="M41" s="262"/>
      <c r="N41" s="116"/>
      <c r="O41" s="262"/>
      <c r="P41" s="113"/>
    </row>
    <row r="42" spans="2:16" ht="13.5" customHeight="1">
      <c r="B42" s="359" t="s">
        <v>16</v>
      </c>
      <c r="C42" s="334"/>
      <c r="D42" s="334"/>
      <c r="E42" s="334"/>
      <c r="F42" s="334"/>
      <c r="G42" s="334"/>
      <c r="H42" s="334"/>
      <c r="I42" s="334"/>
      <c r="J42" s="334"/>
      <c r="K42" s="334"/>
      <c r="L42" s="334"/>
      <c r="M42" s="334"/>
      <c r="N42" s="334"/>
      <c r="O42" s="334"/>
      <c r="P42" s="113"/>
    </row>
    <row r="43" spans="2:16" ht="13.5" customHeight="1">
      <c r="B43" s="334"/>
      <c r="C43" s="334"/>
      <c r="D43" s="334"/>
      <c r="E43" s="334"/>
      <c r="F43" s="334"/>
      <c r="G43" s="334"/>
      <c r="H43" s="334"/>
      <c r="I43" s="334"/>
      <c r="J43" s="334"/>
      <c r="K43" s="334"/>
      <c r="L43" s="334"/>
      <c r="M43" s="334"/>
      <c r="N43" s="334"/>
      <c r="O43" s="334"/>
      <c r="P43" s="102"/>
    </row>
    <row r="44" spans="2:16" ht="15">
      <c r="B44" s="117"/>
      <c r="C44" s="99"/>
      <c r="D44" s="99"/>
      <c r="E44" s="99"/>
      <c r="F44" s="99"/>
      <c r="G44" s="99"/>
      <c r="H44" s="99"/>
      <c r="I44" s="99"/>
      <c r="J44" s="99"/>
      <c r="K44" s="141"/>
      <c r="L44" s="99"/>
      <c r="M44" s="141"/>
      <c r="N44" s="99"/>
      <c r="O44" s="141"/>
      <c r="P44" s="102"/>
    </row>
    <row r="45" spans="2:16" ht="15">
      <c r="B45" s="117"/>
      <c r="C45" s="99"/>
      <c r="D45" s="99"/>
      <c r="E45" s="99"/>
      <c r="F45" s="99"/>
      <c r="G45" s="99"/>
      <c r="H45" s="99"/>
      <c r="I45" s="99"/>
      <c r="J45" s="99"/>
      <c r="K45" s="141"/>
      <c r="L45" s="99"/>
      <c r="M45" s="141"/>
      <c r="N45" s="99"/>
      <c r="O45" s="141"/>
      <c r="P45" s="102"/>
    </row>
    <row r="46" spans="2:16" ht="15">
      <c r="B46" s="117"/>
      <c r="C46" s="99"/>
      <c r="D46" s="99"/>
      <c r="E46" s="99"/>
      <c r="F46" s="99"/>
      <c r="G46" s="99"/>
      <c r="H46" s="99"/>
      <c r="I46" s="99"/>
      <c r="J46" s="99"/>
      <c r="K46" s="141"/>
      <c r="L46" s="99"/>
      <c r="M46" s="141"/>
      <c r="N46" s="99"/>
      <c r="O46" s="141"/>
      <c r="P46" s="102"/>
    </row>
    <row r="47" spans="2:16" ht="9.75" customHeight="1">
      <c r="B47" s="117"/>
      <c r="C47" s="99"/>
      <c r="D47" s="99"/>
      <c r="E47" s="99"/>
      <c r="F47" s="99"/>
      <c r="G47" s="99"/>
      <c r="H47" s="99"/>
      <c r="I47" s="99"/>
      <c r="J47" s="99"/>
      <c r="K47" s="141"/>
      <c r="L47" s="99"/>
      <c r="M47" s="141"/>
      <c r="N47" s="99"/>
      <c r="O47" s="141"/>
      <c r="P47" s="102"/>
    </row>
    <row r="48" spans="2:16" ht="15">
      <c r="B48" s="117"/>
      <c r="C48" s="99"/>
      <c r="D48" s="99"/>
      <c r="E48" s="99"/>
      <c r="F48" s="99"/>
      <c r="G48" s="99"/>
      <c r="H48" s="99"/>
      <c r="I48" s="99"/>
      <c r="J48" s="99"/>
      <c r="K48" s="141"/>
      <c r="L48" s="99"/>
      <c r="M48" s="141"/>
      <c r="N48" s="99"/>
      <c r="O48" s="141"/>
      <c r="P48" s="102"/>
    </row>
    <row r="49" spans="2:16" ht="9.75" customHeight="1">
      <c r="B49" s="117"/>
      <c r="C49" s="99"/>
      <c r="D49" s="99"/>
      <c r="E49" s="99"/>
      <c r="F49" s="99"/>
      <c r="G49" s="99"/>
      <c r="H49" s="99"/>
      <c r="I49" s="99"/>
      <c r="J49" s="99"/>
      <c r="K49" s="141"/>
      <c r="L49" s="99"/>
      <c r="M49" s="141"/>
      <c r="N49" s="99"/>
      <c r="O49" s="141"/>
      <c r="P49" s="102"/>
    </row>
    <row r="50" spans="2:16" ht="15">
      <c r="B50" s="117"/>
      <c r="C50" s="99"/>
      <c r="D50" s="99"/>
      <c r="E50" s="99"/>
      <c r="F50" s="99"/>
      <c r="G50" s="99"/>
      <c r="H50" s="99"/>
      <c r="I50" s="99"/>
      <c r="J50" s="99"/>
      <c r="K50" s="141"/>
      <c r="L50" s="99"/>
      <c r="M50" s="141"/>
      <c r="N50" s="99"/>
      <c r="O50" s="141"/>
      <c r="P50" s="102"/>
    </row>
    <row r="51" spans="2:16" ht="9.75" customHeight="1">
      <c r="B51" s="117"/>
      <c r="C51" s="99"/>
      <c r="D51" s="99"/>
      <c r="E51" s="99"/>
      <c r="F51" s="99"/>
      <c r="G51" s="99"/>
      <c r="H51" s="99"/>
      <c r="I51" s="99"/>
      <c r="J51" s="99"/>
      <c r="K51" s="141"/>
      <c r="L51" s="99"/>
      <c r="M51" s="141"/>
      <c r="N51" s="99"/>
      <c r="O51" s="141"/>
      <c r="P51" s="102"/>
    </row>
    <row r="52" spans="2:16" ht="15">
      <c r="B52" s="117"/>
      <c r="C52" s="99"/>
      <c r="D52" s="99"/>
      <c r="E52" s="99"/>
      <c r="F52" s="99"/>
      <c r="G52" s="99"/>
      <c r="H52" s="99"/>
      <c r="I52" s="99"/>
      <c r="J52" s="99"/>
      <c r="K52" s="141"/>
      <c r="L52" s="99"/>
      <c r="M52" s="141"/>
      <c r="N52" s="99"/>
      <c r="O52" s="141"/>
      <c r="P52" s="102"/>
    </row>
    <row r="53" spans="2:16" ht="9.75" customHeight="1">
      <c r="B53" s="117"/>
      <c r="C53" s="99"/>
      <c r="D53" s="99"/>
      <c r="E53" s="99"/>
      <c r="F53" s="99"/>
      <c r="G53" s="99"/>
      <c r="H53" s="99"/>
      <c r="I53" s="99"/>
      <c r="J53" s="99"/>
      <c r="K53" s="141"/>
      <c r="L53" s="99"/>
      <c r="M53" s="141"/>
      <c r="N53" s="99"/>
      <c r="O53" s="141"/>
      <c r="P53" s="102"/>
    </row>
    <row r="54" spans="2:16" ht="15">
      <c r="B54" s="117"/>
      <c r="C54" s="99"/>
      <c r="D54" s="99"/>
      <c r="E54" s="99"/>
      <c r="F54" s="99"/>
      <c r="G54" s="99"/>
      <c r="H54" s="99"/>
      <c r="I54" s="99"/>
      <c r="J54" s="99"/>
      <c r="K54" s="141"/>
      <c r="L54" s="99"/>
      <c r="M54" s="141"/>
      <c r="N54" s="99"/>
      <c r="O54" s="141"/>
      <c r="P54" s="102"/>
    </row>
    <row r="55" spans="2:16" ht="9.75" customHeight="1">
      <c r="B55" s="117"/>
      <c r="C55" s="99"/>
      <c r="D55" s="99"/>
      <c r="E55" s="99"/>
      <c r="F55" s="99"/>
      <c r="G55" s="99"/>
      <c r="H55" s="99"/>
      <c r="I55" s="99"/>
      <c r="J55" s="99"/>
      <c r="K55" s="141"/>
      <c r="L55" s="99"/>
      <c r="M55" s="141"/>
      <c r="N55" s="99"/>
      <c r="O55" s="141"/>
      <c r="P55" s="102"/>
    </row>
    <row r="56" spans="2:16" ht="15">
      <c r="B56" s="117"/>
      <c r="C56" s="99"/>
      <c r="D56" s="99"/>
      <c r="E56" s="99"/>
      <c r="F56" s="99"/>
      <c r="G56" s="99"/>
      <c r="H56" s="99"/>
      <c r="I56" s="99"/>
      <c r="J56" s="99"/>
      <c r="K56" s="141"/>
      <c r="L56" s="99"/>
      <c r="M56" s="141"/>
      <c r="N56" s="99"/>
      <c r="O56" s="141"/>
      <c r="P56" s="102"/>
    </row>
    <row r="57" spans="2:16" ht="9.75" customHeight="1">
      <c r="B57" s="117"/>
      <c r="C57" s="99"/>
      <c r="D57" s="99"/>
      <c r="E57" s="99"/>
      <c r="F57" s="99"/>
      <c r="G57" s="99"/>
      <c r="H57" s="99"/>
      <c r="I57" s="99"/>
      <c r="J57" s="99"/>
      <c r="K57" s="141"/>
      <c r="L57" s="99"/>
      <c r="M57" s="141"/>
      <c r="N57" s="99"/>
      <c r="O57" s="141"/>
      <c r="P57" s="102"/>
    </row>
    <row r="58" spans="2:16" ht="15">
      <c r="B58" s="117"/>
      <c r="C58" s="99"/>
      <c r="D58" s="99"/>
      <c r="E58" s="99"/>
      <c r="F58" s="99"/>
      <c r="G58" s="99"/>
      <c r="H58" s="99"/>
      <c r="I58" s="99"/>
      <c r="J58" s="99"/>
      <c r="K58" s="141"/>
      <c r="L58" s="99"/>
      <c r="M58" s="141"/>
      <c r="N58" s="99"/>
      <c r="O58" s="141"/>
      <c r="P58" s="102"/>
    </row>
    <row r="59" spans="2:16" ht="9.75" customHeight="1">
      <c r="B59" s="117"/>
      <c r="C59" s="99"/>
      <c r="D59" s="99"/>
      <c r="E59" s="99"/>
      <c r="F59" s="99"/>
      <c r="G59" s="99"/>
      <c r="H59" s="99"/>
      <c r="I59" s="99"/>
      <c r="J59" s="99"/>
      <c r="K59" s="141"/>
      <c r="L59" s="99"/>
      <c r="M59" s="141"/>
      <c r="N59" s="99"/>
      <c r="O59" s="141"/>
      <c r="P59" s="102"/>
    </row>
    <row r="60" spans="2:16" ht="15">
      <c r="B60" s="117"/>
      <c r="C60" s="99"/>
      <c r="D60" s="99"/>
      <c r="E60" s="99"/>
      <c r="F60" s="99"/>
      <c r="G60" s="99"/>
      <c r="H60" s="99"/>
      <c r="I60" s="99"/>
      <c r="J60" s="99"/>
      <c r="K60" s="141"/>
      <c r="L60" s="99"/>
      <c r="M60" s="141"/>
      <c r="N60" s="99"/>
      <c r="O60" s="141"/>
      <c r="P60" s="102"/>
    </row>
    <row r="61" spans="2:16" ht="9.75" customHeight="1">
      <c r="B61" s="117"/>
      <c r="C61" s="99"/>
      <c r="D61" s="99"/>
      <c r="E61" s="99"/>
      <c r="F61" s="99"/>
      <c r="G61" s="99"/>
      <c r="H61" s="99"/>
      <c r="I61" s="99"/>
      <c r="J61" s="99"/>
      <c r="K61" s="141"/>
      <c r="L61" s="99"/>
      <c r="M61" s="141"/>
      <c r="N61" s="99"/>
      <c r="O61" s="141"/>
      <c r="P61" s="102"/>
    </row>
    <row r="62" spans="2:16" ht="15">
      <c r="B62" s="117"/>
      <c r="C62" s="99"/>
      <c r="D62" s="99"/>
      <c r="E62" s="99"/>
      <c r="F62" s="99"/>
      <c r="G62" s="99"/>
      <c r="H62" s="99"/>
      <c r="I62" s="99"/>
      <c r="J62" s="99"/>
      <c r="K62" s="141"/>
      <c r="L62" s="99"/>
      <c r="M62" s="141"/>
      <c r="N62" s="99"/>
      <c r="O62" s="141"/>
      <c r="P62" s="102"/>
    </row>
    <row r="63" spans="2:16" ht="15">
      <c r="B63" s="117"/>
      <c r="C63" s="99"/>
      <c r="D63" s="99"/>
      <c r="E63" s="99"/>
      <c r="F63" s="99"/>
      <c r="G63" s="99"/>
      <c r="H63" s="99"/>
      <c r="I63" s="99"/>
      <c r="J63" s="99"/>
      <c r="K63" s="141"/>
      <c r="L63" s="99"/>
      <c r="M63" s="141"/>
      <c r="N63" s="99"/>
      <c r="O63" s="141"/>
      <c r="P63" s="102"/>
    </row>
    <row r="64" spans="2:15" ht="15">
      <c r="B64" s="99"/>
      <c r="C64" s="117"/>
      <c r="D64" s="117"/>
      <c r="E64" s="117"/>
      <c r="F64" s="117"/>
      <c r="G64" s="117"/>
      <c r="H64" s="117"/>
      <c r="I64" s="117"/>
      <c r="J64" s="117"/>
      <c r="K64" s="101"/>
      <c r="L64" s="117"/>
      <c r="M64" s="101"/>
      <c r="N64" s="117"/>
      <c r="O64" s="101"/>
    </row>
    <row r="65" spans="2:15" ht="15">
      <c r="B65" s="99"/>
      <c r="C65" s="117"/>
      <c r="D65" s="117"/>
      <c r="E65" s="117"/>
      <c r="F65" s="117"/>
      <c r="G65" s="117"/>
      <c r="H65" s="117"/>
      <c r="I65" s="117"/>
      <c r="J65" s="117"/>
      <c r="K65" s="101"/>
      <c r="L65" s="117"/>
      <c r="M65" s="101"/>
      <c r="N65" s="117"/>
      <c r="O65" s="101"/>
    </row>
    <row r="66" spans="2:15" ht="15">
      <c r="B66" s="99"/>
      <c r="C66" s="117"/>
      <c r="D66" s="117"/>
      <c r="E66" s="117"/>
      <c r="F66" s="117"/>
      <c r="G66" s="117"/>
      <c r="H66" s="117"/>
      <c r="I66" s="117"/>
      <c r="J66" s="117"/>
      <c r="K66" s="101"/>
      <c r="L66" s="117"/>
      <c r="M66" s="101"/>
      <c r="N66" s="117"/>
      <c r="O66" s="101"/>
    </row>
    <row r="67" spans="2:15" ht="15">
      <c r="B67" s="99"/>
      <c r="C67" s="117"/>
      <c r="D67" s="117"/>
      <c r="E67" s="117"/>
      <c r="F67" s="117"/>
      <c r="G67" s="117"/>
      <c r="H67" s="117"/>
      <c r="I67" s="117"/>
      <c r="J67" s="117"/>
      <c r="K67" s="101"/>
      <c r="L67" s="117"/>
      <c r="M67" s="101"/>
      <c r="N67" s="117"/>
      <c r="O67" s="101"/>
    </row>
    <row r="68" spans="2:15" ht="15">
      <c r="B68" s="99"/>
      <c r="C68" s="117"/>
      <c r="D68" s="117"/>
      <c r="E68" s="117"/>
      <c r="F68" s="117"/>
      <c r="G68" s="117"/>
      <c r="H68" s="117"/>
      <c r="I68" s="117"/>
      <c r="J68" s="117"/>
      <c r="K68" s="101"/>
      <c r="L68" s="117"/>
      <c r="M68" s="101"/>
      <c r="N68" s="117"/>
      <c r="O68" s="101"/>
    </row>
    <row r="137" ht="9" customHeight="1">
      <c r="B137" s="246"/>
    </row>
    <row r="138" ht="6" customHeight="1"/>
  </sheetData>
  <mergeCells count="1">
    <mergeCell ref="B42:O43"/>
  </mergeCells>
  <printOptions/>
  <pageMargins left="1" right="0" top="0.29" bottom="0.26" header="0.29" footer="0.41"/>
  <pageSetup fitToHeight="1" fitToWidth="1" horizontalDpi="600" verticalDpi="600" orientation="landscape" paperSize="9" scale="83" r:id="rId2"/>
  <headerFooter alignWithMargins="0">
    <oddFooter>&amp;C9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Strategy</cp:lastModifiedBy>
  <cp:lastPrinted>2007-12-10T09:15:26Z</cp:lastPrinted>
  <dcterms:created xsi:type="dcterms:W3CDTF">2003-10-30T07:33:29Z</dcterms:created>
  <dcterms:modified xsi:type="dcterms:W3CDTF">2007-12-10T09:17:02Z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-722263213</vt:i4>
  </property>
  <property fmtid="{D5CDD505-2E9C-101B-9397-08002B2CF9AE}" pid="3" name="_EmailSubject">
    <vt:lpwstr>PKHB-Q1 2008 QUARTERLY RESULT</vt:lpwstr>
  </property>
  <property fmtid="{D5CDD505-2E9C-101B-9397-08002B2CF9AE}" pid="4" name="_AuthorEmail">
    <vt:lpwstr>shkoh@pohkong.com.my</vt:lpwstr>
  </property>
  <property fmtid="{D5CDD505-2E9C-101B-9397-08002B2CF9AE}" pid="5" name="_AuthorEmailDisplayName">
    <vt:lpwstr>shkoh</vt:lpwstr>
  </property>
  <property fmtid="{D5CDD505-2E9C-101B-9397-08002B2CF9AE}" pid="6" name="_PreviousAdHocReviewCycleID">
    <vt:i4>632207056</vt:i4>
  </property>
  <property fmtid="{D5CDD505-2E9C-101B-9397-08002B2CF9AE}" pid="7" name="_ReviewingToolsShownOnce">
    <vt:lpwstr/>
  </property>
</Properties>
</file>